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INGRESOS" sheetId="1" r:id="rId1"/>
    <sheet name="resumen ingresos" sheetId="2" r:id="rId2"/>
    <sheet name="GASTOS" sheetId="3" r:id="rId3"/>
    <sheet name="resumen gastos" sheetId="4" r:id="rId4"/>
    <sheet name="POAI 2018" sheetId="5" r:id="rId5"/>
  </sheets>
  <definedNames>
    <definedName name="_xlnm.Print_Titles" localSheetId="2">'GASTOS'!$3:$4</definedName>
  </definedNames>
  <calcPr fullCalcOnLoad="1"/>
</workbook>
</file>

<file path=xl/sharedStrings.xml><?xml version="1.0" encoding="utf-8"?>
<sst xmlns="http://schemas.openxmlformats.org/spreadsheetml/2006/main" count="279" uniqueCount="217">
  <si>
    <t>CeGestor</t>
  </si>
  <si>
    <t>Fondo</t>
  </si>
  <si>
    <t xml:space="preserve">Pospre </t>
  </si>
  <si>
    <t xml:space="preserve">Descripción </t>
  </si>
  <si>
    <t>Valor Presupuesto 2018</t>
  </si>
  <si>
    <t>Operación Recíproca</t>
  </si>
  <si>
    <t>Ingresos</t>
  </si>
  <si>
    <t>Propios</t>
  </si>
  <si>
    <t>T-IE1</t>
  </si>
  <si>
    <t>INGRESOS</t>
  </si>
  <si>
    <t>T-IE11</t>
  </si>
  <si>
    <t>INGRESOS CORRIENTES</t>
  </si>
  <si>
    <t>T-IE1102</t>
  </si>
  <si>
    <t>NO TRIBUTARIOS</t>
  </si>
  <si>
    <t>T-IE110204</t>
  </si>
  <si>
    <t>Operacionales</t>
  </si>
  <si>
    <t>0-1010</t>
  </si>
  <si>
    <t>T-IE110204030101</t>
  </si>
  <si>
    <t>Matrículas e inscripciones</t>
  </si>
  <si>
    <t>T-IE110204033123</t>
  </si>
  <si>
    <t>Certificados</t>
  </si>
  <si>
    <t>T-IE110204030198</t>
  </si>
  <si>
    <t>Otros Servicios Educativos</t>
  </si>
  <si>
    <t>T-IE110204030105</t>
  </si>
  <si>
    <t>Programas de extensión académica</t>
  </si>
  <si>
    <t>0-4900</t>
  </si>
  <si>
    <t>Programas Especiales (Convenios y/o proyectos)</t>
  </si>
  <si>
    <t>T-IE110204033127</t>
  </si>
  <si>
    <t>Otros Convenios y/o contratos</t>
  </si>
  <si>
    <t>T-IE110205</t>
  </si>
  <si>
    <t>Aportes</t>
  </si>
  <si>
    <t>T-IE1102050501</t>
  </si>
  <si>
    <t>Del Nivel Nacional</t>
  </si>
  <si>
    <t>0-2707</t>
  </si>
  <si>
    <t>T-IE11020505010193</t>
  </si>
  <si>
    <t xml:space="preserve">Aportes de la Nación para Inversión </t>
  </si>
  <si>
    <t>T-IE1102050503</t>
  </si>
  <si>
    <t>Del Nivel Departamental</t>
  </si>
  <si>
    <t>T-IE11020505030198</t>
  </si>
  <si>
    <t>Otros Aportes del Nivel Central Departamental</t>
  </si>
  <si>
    <t>0-2052</t>
  </si>
  <si>
    <t>0-2020</t>
  </si>
  <si>
    <t>Otros Aportes del Nivel Central Departamental (Estampillas)</t>
  </si>
  <si>
    <t>T-IE110298</t>
  </si>
  <si>
    <t>Otros Ingresos No Tributarios</t>
  </si>
  <si>
    <t>T-IE11029898</t>
  </si>
  <si>
    <t xml:space="preserve">Otros Ingresos </t>
  </si>
  <si>
    <t>Cuotas partes jubilatorias</t>
  </si>
  <si>
    <t>Recuperación del IVA</t>
  </si>
  <si>
    <t>T-IE12</t>
  </si>
  <si>
    <t>RECURSOS DE CAPITAL</t>
  </si>
  <si>
    <t xml:space="preserve"> </t>
  </si>
  <si>
    <t>T-IE1202</t>
  </si>
  <si>
    <t>OTROS RECURSOS DE CAPITAL</t>
  </si>
  <si>
    <t>T-IE12020201</t>
  </si>
  <si>
    <t>Venta de Activos no Financieros</t>
  </si>
  <si>
    <t>0-1011</t>
  </si>
  <si>
    <t>T-IE1202020198</t>
  </si>
  <si>
    <t>Venta de Otros Activos no Financieros</t>
  </si>
  <si>
    <t>T-IE1.2.02.03</t>
  </si>
  <si>
    <t>Rendimientos por Operaciones Financieras</t>
  </si>
  <si>
    <t>T-IE1.2.02.03.01</t>
  </si>
  <si>
    <t>Intereses</t>
  </si>
  <si>
    <t>T-IE1.2.02.03.01.01</t>
  </si>
  <si>
    <t>Provenientes de Recursos de Libre Destinación</t>
  </si>
  <si>
    <t>T-IE1.2.02.03.01.01.98</t>
  </si>
  <si>
    <t>Otros Intereses de Libre Destinación</t>
  </si>
  <si>
    <t>DESCRIPCIÓN</t>
  </si>
  <si>
    <t>PRESUPUESTO 2018</t>
  </si>
  <si>
    <t>1251  TECNOLOGICO DE ANTIOQUIA</t>
  </si>
  <si>
    <t>FUNCIONAMIENTO</t>
  </si>
  <si>
    <t>GASTOS DE PERSONAL</t>
  </si>
  <si>
    <t>SERVICIOS PERSONALES ASOCIADOS A LA NOMINA</t>
  </si>
  <si>
    <t>1.1.1.1         SUELDOS DE PERSONAL DE NOMINA</t>
  </si>
  <si>
    <t>1.1.1.1           1251   0-1010   SUELDOS DE PERSONAL DE NOMINA</t>
  </si>
  <si>
    <t>1.1.1.10        PAGOS DIRECTOS DE CESANTÍAS PARCIALES Y/O DEFINITIVAS</t>
  </si>
  <si>
    <t>1.1.1.10          1251   0-1010   PAGOS DIRECTOS DE CESANTÍAS PARCIALES Y/O DEFINITIVAS</t>
  </si>
  <si>
    <t>1.1.1.3         HORAS EXTRAS Y DÍAS FESTIVOS</t>
  </si>
  <si>
    <t>1.1.1.3           1251   0-1010   HORAS EXTRAS Y DÍAS FESTIVOS</t>
  </si>
  <si>
    <t>1.1.1.4         PRIMAS LEGALES</t>
  </si>
  <si>
    <t>1.1.1.4           1251   0-1010   PRIMAS LEGALES</t>
  </si>
  <si>
    <t>1.1.1.7.1       AUXILIO DE TRANSPORTE DE FUNCIONARIOS</t>
  </si>
  <si>
    <t>1.1.1.7.1         1251   0-1010   AUXILIO DE TRANSPORTE DE FUNCIONARIOS</t>
  </si>
  <si>
    <t>1.1.1.90        OTROS GASTOS DE PERSONAL ASOCIADOS A LA NÓMINA</t>
  </si>
  <si>
    <t>1.1.1.90          1251   0-1010   OTROS GASTOS DE PERSONAL ASOCIADOS A LA NÓMINA</t>
  </si>
  <si>
    <t>INDEMNIZACION DE PERSONAL</t>
  </si>
  <si>
    <t>1.1.2           INDEMNIZACIÓN DE PERSONAL</t>
  </si>
  <si>
    <t>1.1.2             1251   0-1010   INDEMNIZACIÓN DE PERSONAL</t>
  </si>
  <si>
    <t>SERVICIOS PERSONALES INDIRECTOS</t>
  </si>
  <si>
    <t>1.1.3.3         PERSONAL SUPERNUMERARIO</t>
  </si>
  <si>
    <t>1.1.3.3           1251   0-1010   PERSONAL SUPERNUMERARIO</t>
  </si>
  <si>
    <t>1.1.3.4         SERVICIOS TÉCNICOS</t>
  </si>
  <si>
    <t>1.1.3.4           1251   0-1010   SERVICIOS TÉCNICOS</t>
  </si>
  <si>
    <t>1.1.3.90        OTROS SERVICIOS PERSONALES INDIRECTOS</t>
  </si>
  <si>
    <t>1.1.3.90          1251   0-1010   OTROS SERVICIOS PERSONALES INDIRECTOS</t>
  </si>
  <si>
    <t>CONTRIBUCIONES INHERENTES A LA NOMINA</t>
  </si>
  <si>
    <t>1.1.4.1.1.1.1   APORTES PARA SALUD DE FUNCIONARIOS SECTOR PÚBLICO</t>
  </si>
  <si>
    <t>1.1.4.1.1.1.1     1251   0-1010   APORTES PARA SALUD DE FUNCIONARIOS SECTOR PÚBLICO</t>
  </si>
  <si>
    <t>1.1.4.1.1.2.1   APORTES PARA PENSIÓN DE FUNCIONARIOS SECTOR PÚBLICO</t>
  </si>
  <si>
    <t>1.1.4.1.1.2.1     1251   0-1010   APORTES PARA PENSIÓN DE FUNCIONARIOS SECTOR PÚBLICO</t>
  </si>
  <si>
    <t>1.1.4.1.1.3.1   APORTES ARP DE FUNCIONARIOS SECTOR PÚBLICO</t>
  </si>
  <si>
    <t>1.1.4.1.1.3.1     1251   0-1010   APORTES ARP DE FUNCIONARIOS SECTOR PÚBLICO</t>
  </si>
  <si>
    <t>1.1.4.2.1.1.1   APORTES PARA SALUD DE FUNCIONARIOS SECTOR PRIVADO</t>
  </si>
  <si>
    <t>1.1.4.2.1.1.1     1251   0-1010   APORTES PARA SALUD DE FUNCIONARIOS SECTOR PRIVADO</t>
  </si>
  <si>
    <t>1.1.4.2.1.2.1   APORTES PARA PENSIÓN DE FUNCIONARIOS SECTOR PRIVADO</t>
  </si>
  <si>
    <t>1.1.4.2.1.2.1     1251   0-1010   APORTES PARA PENSIÓN DE FUNCIONARIOS SECTOR PRIVADO</t>
  </si>
  <si>
    <t>1.1.4.3.1.1     SENA DE FUNCIONARIOS</t>
  </si>
  <si>
    <t>1.1.4.3.1.1       1251   0-1010   SENA DE FUNCIONARIOS</t>
  </si>
  <si>
    <t>1.1.4.3.2.1     ICBF DE FUNCIONARIOS</t>
  </si>
  <si>
    <t>1.1.4.3.2.1       1251   0-1010   ICBF DE FUNCIONARIOS</t>
  </si>
  <si>
    <t>1.1.4.3.4.1     CAJAS DE COMPENSACIÓN FAMILIAR DE FUNCIONARIOS</t>
  </si>
  <si>
    <t>1.1.4.3.4.1       1251   0-1010   CAJAS DE COMPENSACIÓN FAMILIAR DE FUNCIONARIOS</t>
  </si>
  <si>
    <t>GASTOS GENERALES</t>
  </si>
  <si>
    <t>ADQUSICION DE BIENES</t>
  </si>
  <si>
    <t>1.2.1.1         COMPRA DE EQUIPOS</t>
  </si>
  <si>
    <t>1.2.1.1           1251   0-1010   COMPRA DE EQUIPOS</t>
  </si>
  <si>
    <t>1.2.1.2         MATERIALES Y SUMINISTROS</t>
  </si>
  <si>
    <t>1.2.1.2           1251   0-1010   MATERIALES Y SUMINISTROS</t>
  </si>
  <si>
    <t>ADQUSICION DE SERVICIOS</t>
  </si>
  <si>
    <t>1.2.2.11        MANTENIMIENTO Y REPARACIONES</t>
  </si>
  <si>
    <t>1.2.2.11          1251   0-1010   MANTENIMIENTO Y REPARACIONES</t>
  </si>
  <si>
    <t>1.2.2.2         IMPRESOS Y PUBLICACIONES</t>
  </si>
  <si>
    <t>1.2.2.2           1251   0-1010   IMPRESOS Y PUBLICACIONES</t>
  </si>
  <si>
    <t>1.2.2.3.4       OTROS SEGUROS</t>
  </si>
  <si>
    <t>1.2.2.3.4         1251   0-1010   OTROS SEGUROS</t>
  </si>
  <si>
    <t>1.2.2.4         CONTRIBUCIONES, TASAS, IMPUESTOS Y MULTAS</t>
  </si>
  <si>
    <t>1.2.2.4           1251   0-1010   CONTRIBUCIONES, TASAS, IMPUESTOS Y MULTAS</t>
  </si>
  <si>
    <t>1.2.2.5         ARRENDAMIENTOS</t>
  </si>
  <si>
    <t>1.2.2.5           1251   0-1010   ARRENDAMIENTOS</t>
  </si>
  <si>
    <t>1.2.2.6.1       ENERGÍA</t>
  </si>
  <si>
    <t>1.2.2.6.1         1251   0-1010   ENERGÍA</t>
  </si>
  <si>
    <t>1.2.2.6.2       TELECOMUNICACIONES</t>
  </si>
  <si>
    <t>1.2.2.6.2         1251   0-1010   TELECOMUNICACIONES</t>
  </si>
  <si>
    <t>1.2.2.6.3       ACUEDUCTO, ALCANTARILLADO Y ASEO</t>
  </si>
  <si>
    <t>1.2.2.6.3         1251   0-1010   ACUEDUCTO, ALCANTARILLADO Y ASEO</t>
  </si>
  <si>
    <t>1.2.2.6.4       GAS NATURAL</t>
  </si>
  <si>
    <t>1.2.2.6.4         1251   0-1010   GAS NATURAL</t>
  </si>
  <si>
    <t>1.2.2.8.1       VIÁTICOS Y GASTOS DE TRANSPORTE Y DE VIAJE DE FUNCIONARIOS</t>
  </si>
  <si>
    <t>1.2.2.8.1         1251   0-1010   VIÁTICOS Y GASTOS DE TRANSPORTE Y DE VIAJE DE FUNCIONARIOS</t>
  </si>
  <si>
    <t>1.2.2.90        OTROS GASTOS ADQUISICIÓN DE SERVICIOS</t>
  </si>
  <si>
    <t>1.2.2.90          1251   0-1010   OTROS GASTOS ADQUISICIÓN DE SERVICIOS</t>
  </si>
  <si>
    <t>GASTOS DE BIENESTAR SOCIAL</t>
  </si>
  <si>
    <t>1.2.4           GASTOS DE BIENESTAR SOCIAL Y SALUD OCUPACIONAL</t>
  </si>
  <si>
    <t>1.2.4             1251   0-1010   GASTOS DE BIENESTAR SOCIAL Y SALUD OCUPACIONAL</t>
  </si>
  <si>
    <t>OTROS GASTOS GENERALES</t>
  </si>
  <si>
    <t>1.2.90          OTROS GASTOS GENERALES</t>
  </si>
  <si>
    <t>1.2.90            1251   0-1010   OTROS GASTOS GENERALES</t>
  </si>
  <si>
    <t>TRANSFERENCIAS CORRIENTES</t>
  </si>
  <si>
    <t>(en blanco)</t>
  </si>
  <si>
    <t>1.3.1           MESADAS PENSIONALES</t>
  </si>
  <si>
    <t>1.3.1             1251   0-1010   MESADAS PENSIONALES</t>
  </si>
  <si>
    <t>1.3.19          SENTENCIAS Y CONCILIACIONES</t>
  </si>
  <si>
    <t>1.3.19            1251   0-1010   SENTENCIAS Y CONCILIACIONES</t>
  </si>
  <si>
    <t>1.3.4.1         PAGO DE BONOS PENSIONALES Y CUOTAS PARTES DE BONO PENSIONAL TIPO C Y E CON SITUACIÓN DE FONDOS</t>
  </si>
  <si>
    <t>1.3.4.1           1251   0-1010   PAGO DE BONOS PENSIONALES Y CUOTAS PARTES DE BONO PENSIONAL TIPO C Y E CON SITUACIÓN DE FONDOS</t>
  </si>
  <si>
    <t>1.3.6.7         TRANSFERENCIAS CORRIENTES A OTRAS ENTIDADES</t>
  </si>
  <si>
    <t>1.3.6.7           1251   0-1010   TRANSFERENCIAS CORRIENTES A OTRAS ENTIDADES</t>
  </si>
  <si>
    <t>INVERSION</t>
  </si>
  <si>
    <t>EDUCACIÓN</t>
  </si>
  <si>
    <t xml:space="preserve">A.1.1.10.1      CONTRATOS PARA LA PRESTACIÓN DEL SERVICIO EDUCATIVO </t>
  </si>
  <si>
    <t>A.1.1.10.1        1251   0-1010   330408000   020198001  Fortalecimiento a las instituciones de educación superior oficial - Tecnológico de Antioquia</t>
  </si>
  <si>
    <t>A.1.1.10.1        1251   0-1011   330408000   020198001  Fortalecimiento a las instituciones de educación superior oficial - Tecnológico de Antioquia</t>
  </si>
  <si>
    <t>A.1.1.10.1        1251   0-2052   330408000   020198001  Fortalecimiento a las instituciones de educación superior oficial - Tecnológico de Antioquia</t>
  </si>
  <si>
    <t>A.1.2.2         CONSTRUCCIÓN AMPLIACIÓN Y ADECUACIÓN DE INFRAESTRUCTURA EDUCATIVA</t>
  </si>
  <si>
    <t>A.1.2.2           1251   0-2707   330408000   020197001  Construcción del Bloque 2 del Tecnológico de Antioquia</t>
  </si>
  <si>
    <t>A.1.2.3         MANTENIMIENTO DE INFRAESTRUCTURA EDUCATIVA</t>
  </si>
  <si>
    <t>A.1.2.3           1251   0-2707   330408000   020196001  Mantenimiento Sede Central del Tecnológico de Antioquia</t>
  </si>
  <si>
    <t>A.1.2.3           1251   0-4900   330408000   020196001  Mantenimiento Sede Central del Tecnológico de Antioquia</t>
  </si>
  <si>
    <t>A.1.2.5         DOTACIÓN INSTITUCIONAL DE MATERIAL Y MEDIOS PEDAGÓGICOS PARA EL APRENDIZAJE</t>
  </si>
  <si>
    <t>A.1.2.5           1251   0-1010   330408000   020213001  Dotación de Equipos de Ayudas Educativas para el Tecnologico de Antioquia</t>
  </si>
  <si>
    <t>A.1.2.8         CAPACITACIÓN A DOCENTES Y DIRECTIVOS DOCENTES</t>
  </si>
  <si>
    <t>A.1.2.8           1251   0-1010   330408000   020194001  Capacitación de docentes y empleados del Tecnológico de Antioquia</t>
  </si>
  <si>
    <t>A.1.2.9         FUNCIONAMIENTO BÁSICO DE LOS ESTABLECIMIENTOS EDUCATIVOS ESTATALES</t>
  </si>
  <si>
    <t>A.1.2.9           1251   0-1010   330408000   020193001  Implementación del proceso de Acreditación Institucional del Tecnológico de Antioquia</t>
  </si>
  <si>
    <t>A.1.2.9           1251   0-1010   330408000   020195001  Implementación de un programa de Internacionalización en el TdeA</t>
  </si>
  <si>
    <t>A.1.4.2         DISEÑO E IMPLEMENTACIÓN DEL SISTEMA DE INFORMACIÓN</t>
  </si>
  <si>
    <t>A.1.4.2           1251   0-2020   330408000   020190001  Actualización Sistema de información corporativo del Tecnológico de Antioquia</t>
  </si>
  <si>
    <t>A.1.5.3         DOTACIÓN</t>
  </si>
  <si>
    <t>A.1.5.3           1251   0-1010   330408000   020191001  Dotación de la Biblioteca del Tecnológico de Antioquia</t>
  </si>
  <si>
    <t>A.1.5.3           1251   0-1010   330408000   020192001  Dotación de Laboratorios del Tecnológico de Antioquia</t>
  </si>
  <si>
    <t>A.1.6.3         ADECUACIÓN Y MEJORAMIENTO DE INFRAESTRUCTURA</t>
  </si>
  <si>
    <t>A.1.6.3           1251   0-1010   330408000   020196001  Mantenimiento Sede Central del Tecnológico de Antioquia</t>
  </si>
  <si>
    <t>A.1.7.2         APLICACIÓN DE PROYECTOS EDUCATIVOS TRANSVERSALES</t>
  </si>
  <si>
    <t>A.1.7.2           1251   0-4900   330408000   020198001  Fortalecimiento a las instituciones de educación superior oficial - Tecnológico de Antioquia</t>
  </si>
  <si>
    <t>Tecnológico de Antioquia - Institución Universitaria</t>
  </si>
  <si>
    <t>Valor aforado</t>
  </si>
  <si>
    <t>%</t>
  </si>
  <si>
    <t>TOTAL INGRESOS</t>
  </si>
  <si>
    <t>OPERACIONALES</t>
  </si>
  <si>
    <t>Matrículas e inscripciones, servicios educativos y programas especiales</t>
  </si>
  <si>
    <t>Otros Ingresos</t>
  </si>
  <si>
    <t>APORTES</t>
  </si>
  <si>
    <t>Del Nivel Nacional - Recursos CREE, RT,…)</t>
  </si>
  <si>
    <t>Aportes del Nivel Central Departamental           -Recursos ordinarios-</t>
  </si>
  <si>
    <t>Aportes del Nivel Central Departamental -Estampillas-</t>
  </si>
  <si>
    <t>Recuros de capital</t>
  </si>
  <si>
    <t>Venta de otros activos no financieros</t>
  </si>
  <si>
    <t>SUBTOTAL PRESUPUESTO SIN CONVENIOS</t>
  </si>
  <si>
    <t>Asesorías técnicas y profesionales                     -Convenios-</t>
  </si>
  <si>
    <t>SUBTOAL CONVENIOS</t>
  </si>
  <si>
    <r>
      <t>Fuente:</t>
    </r>
    <r>
      <rPr>
        <sz val="9"/>
        <rFont val="Arial"/>
        <family val="2"/>
      </rPr>
      <t>Dirección Administrativa y Financiera - Oficina de Presupuesto</t>
    </r>
  </si>
  <si>
    <t>PROYECTO DE PRESUPUESTO DE GASTOS E INVERSIÓN VIGENCIA FISCAL 2018</t>
  </si>
  <si>
    <t>GASTOS DE FUNCIONAMIENTO</t>
  </si>
  <si>
    <t>DEUDA PÚBLICA</t>
  </si>
  <si>
    <t xml:space="preserve">INVERSIÓN                                                -Recursos de la Nación </t>
  </si>
  <si>
    <t>INVERSIÓN                                                -Recursos Departamento-</t>
  </si>
  <si>
    <t>INVERSIÓN -Recursos Propios-</t>
  </si>
  <si>
    <t>Convenios-</t>
  </si>
  <si>
    <t>TOTAL GASTOS</t>
  </si>
  <si>
    <t>Fuente:  Dirección Administrativa y Financiera - Oficina de Presupuesto</t>
  </si>
  <si>
    <t>Ordenanza 70 del  7 de diciembre de 2017</t>
  </si>
  <si>
    <t xml:space="preserve">PROYECTO DE PRESUPUESTO DE INGRESOS VIGENCIA FISCAL 2018 </t>
  </si>
  <si>
    <r>
      <t>Fuente:</t>
    </r>
    <r>
      <rPr>
        <sz val="8"/>
        <rFont val="Arial"/>
        <family val="2"/>
      </rPr>
      <t>Dirección Administrativa y Financiera - Oficina de Presupuesto</t>
    </r>
  </si>
  <si>
    <t>PRESUPUESTO DE GASTOS VIGENCIA FISCAL 2018</t>
  </si>
  <si>
    <t>PRESUPUESTO VIGENCIA FISCAL 2018</t>
  </si>
  <si>
    <t>TECNOLÓGICO DE ANTIOQUIA IU</t>
  </si>
  <si>
    <t>PLAN OPERATIVO DE INVERSIONES 2018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</si>
</sst>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\ _€_-;\-* #,##0\ _€_-;_-* &quot;-&quot;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0"/>
      <color indexed="8"/>
      <name val="Arial monospaced for SAP"/>
      <family val="3"/>
    </font>
    <font>
      <sz val="10"/>
      <color indexed="8"/>
      <name val="Calibri"/>
      <family val="2"/>
    </font>
    <font>
      <sz val="10"/>
      <color indexed="8"/>
      <name val="Arial monospaced for SAP"/>
      <family val="3"/>
    </font>
    <font>
      <sz val="10"/>
      <name val="Arial"/>
      <family val="2"/>
    </font>
    <font>
      <b/>
      <sz val="14"/>
      <name val="Arial Black"/>
      <family val="2"/>
    </font>
    <font>
      <sz val="10"/>
      <color indexed="8"/>
      <name val="Arial"/>
      <family val="2"/>
    </font>
    <font>
      <b/>
      <sz val="16"/>
      <name val="Arial Black"/>
      <family val="2"/>
    </font>
    <font>
      <b/>
      <i/>
      <sz val="16"/>
      <name val="Arial Black"/>
      <family val="2"/>
    </font>
    <font>
      <sz val="12"/>
      <name val="Arial Black"/>
      <family val="2"/>
    </font>
    <font>
      <sz val="16"/>
      <name val="Arial Black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Cambria"/>
      <family val="1"/>
    </font>
    <font>
      <b/>
      <sz val="18"/>
      <name val="Arial Black"/>
      <family val="2"/>
    </font>
    <font>
      <sz val="18"/>
      <name val="Arial Black"/>
      <family val="2"/>
    </font>
    <font>
      <sz val="14"/>
      <name val="Arial Black"/>
      <family val="2"/>
    </font>
    <font>
      <b/>
      <sz val="14"/>
      <color indexed="8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 monospaced for SAP"/>
      <family val="3"/>
    </font>
    <font>
      <sz val="10"/>
      <color theme="1"/>
      <name val="Calibri"/>
      <family val="2"/>
    </font>
    <font>
      <sz val="10"/>
      <color rgb="FF000000"/>
      <name val="Arial monospaced for SAP"/>
      <family val="3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horizontal="justify" vertical="center" wrapText="1"/>
    </xf>
    <xf numFmtId="3" fontId="59" fillId="0" borderId="11" xfId="0" applyNumberFormat="1" applyFont="1" applyBorder="1" applyAlignment="1">
      <alignment horizontal="right" vertical="center" wrapText="1"/>
    </xf>
    <xf numFmtId="0" fontId="59" fillId="0" borderId="12" xfId="0" applyFont="1" applyBorder="1" applyAlignment="1">
      <alignment vertical="center" wrapText="1"/>
    </xf>
    <xf numFmtId="0" fontId="59" fillId="0" borderId="11" xfId="0" applyFont="1" applyBorder="1" applyAlignment="1">
      <alignment horizontal="right" vertical="center" wrapText="1"/>
    </xf>
    <xf numFmtId="0" fontId="60" fillId="0" borderId="12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3" fontId="60" fillId="0" borderId="11" xfId="0" applyNumberFormat="1" applyFont="1" applyBorder="1" applyAlignment="1">
      <alignment horizontal="right" vertical="center"/>
    </xf>
    <xf numFmtId="0" fontId="60" fillId="0" borderId="11" xfId="0" applyFont="1" applyBorder="1" applyAlignment="1">
      <alignment horizontal="right" vertical="center"/>
    </xf>
    <xf numFmtId="0" fontId="60" fillId="34" borderId="11" xfId="0" applyFont="1" applyFill="1" applyBorder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60" fillId="34" borderId="11" xfId="0" applyFont="1" applyFill="1" applyBorder="1" applyAlignment="1">
      <alignment horizontal="right" vertical="center"/>
    </xf>
    <xf numFmtId="3" fontId="60" fillId="34" borderId="11" xfId="0" applyNumberFormat="1" applyFont="1" applyFill="1" applyBorder="1" applyAlignment="1">
      <alignment horizontal="right" vertical="center"/>
    </xf>
    <xf numFmtId="0" fontId="59" fillId="0" borderId="11" xfId="0" applyFont="1" applyBorder="1" applyAlignment="1">
      <alignment vertical="center"/>
    </xf>
    <xf numFmtId="3" fontId="59" fillId="34" borderId="11" xfId="0" applyNumberFormat="1" applyFont="1" applyFill="1" applyBorder="1" applyAlignment="1">
      <alignment horizontal="right" vertical="center"/>
    </xf>
    <xf numFmtId="3" fontId="59" fillId="0" borderId="11" xfId="0" applyNumberFormat="1" applyFont="1" applyBorder="1" applyAlignment="1">
      <alignment horizontal="right" vertical="center"/>
    </xf>
    <xf numFmtId="0" fontId="59" fillId="0" borderId="11" xfId="0" applyFont="1" applyBorder="1" applyAlignment="1">
      <alignment horizontal="right" vertical="center"/>
    </xf>
    <xf numFmtId="0" fontId="59" fillId="34" borderId="11" xfId="0" applyFont="1" applyFill="1" applyBorder="1" applyAlignment="1">
      <alignment horizontal="right" vertical="center"/>
    </xf>
    <xf numFmtId="0" fontId="61" fillId="0" borderId="11" xfId="0" applyFont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2" fillId="35" borderId="12" xfId="0" applyFont="1" applyFill="1" applyBorder="1" applyAlignment="1">
      <alignment vertical="center"/>
    </xf>
    <xf numFmtId="0" fontId="62" fillId="35" borderId="11" xfId="0" applyFont="1" applyFill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3" fillId="0" borderId="12" xfId="0" applyFont="1" applyBorder="1" applyAlignment="1">
      <alignment vertical="center"/>
    </xf>
    <xf numFmtId="3" fontId="63" fillId="0" borderId="11" xfId="0" applyNumberFormat="1" applyFont="1" applyBorder="1" applyAlignment="1">
      <alignment horizontal="right" vertical="center"/>
    </xf>
    <xf numFmtId="0" fontId="65" fillId="35" borderId="12" xfId="0" applyFont="1" applyFill="1" applyBorder="1" applyAlignment="1">
      <alignment vertical="center"/>
    </xf>
    <xf numFmtId="3" fontId="65" fillId="35" borderId="11" xfId="0" applyNumberFormat="1" applyFont="1" applyFill="1" applyBorder="1" applyAlignment="1">
      <alignment horizontal="right" vertical="center"/>
    </xf>
    <xf numFmtId="0" fontId="65" fillId="0" borderId="12" xfId="0" applyFont="1" applyBorder="1" applyAlignment="1">
      <alignment vertical="center"/>
    </xf>
    <xf numFmtId="3" fontId="65" fillId="0" borderId="11" xfId="0" applyNumberFormat="1" applyFont="1" applyBorder="1" applyAlignment="1">
      <alignment horizontal="right" vertical="center"/>
    </xf>
    <xf numFmtId="0" fontId="63" fillId="35" borderId="12" xfId="0" applyFont="1" applyFill="1" applyBorder="1" applyAlignment="1">
      <alignment vertical="center"/>
    </xf>
    <xf numFmtId="3" fontId="63" fillId="35" borderId="11" xfId="0" applyNumberFormat="1" applyFont="1" applyFill="1" applyBorder="1" applyAlignment="1">
      <alignment horizontal="right" vertical="center"/>
    </xf>
    <xf numFmtId="0" fontId="9" fillId="0" borderId="0" xfId="52" applyAlignment="1">
      <alignment vertical="center"/>
      <protection/>
    </xf>
    <xf numFmtId="0" fontId="14" fillId="0" borderId="15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/>
    </xf>
    <xf numFmtId="0" fontId="18" fillId="0" borderId="0" xfId="52" applyFont="1" applyAlignment="1">
      <alignment vertical="center"/>
      <protection/>
    </xf>
    <xf numFmtId="3" fontId="9" fillId="0" borderId="0" xfId="52" applyNumberFormat="1" applyAlignment="1">
      <alignment vertical="center"/>
      <protection/>
    </xf>
    <xf numFmtId="0" fontId="9" fillId="0" borderId="0" xfId="52" applyBorder="1" applyAlignment="1">
      <alignment vertical="center"/>
      <protection/>
    </xf>
    <xf numFmtId="3" fontId="22" fillId="0" borderId="16" xfId="53" applyNumberFormat="1" applyFont="1" applyFill="1" applyBorder="1" applyAlignment="1">
      <alignment horizontal="center" vertical="center" wrapText="1"/>
      <protection/>
    </xf>
    <xf numFmtId="165" fontId="9" fillId="0" borderId="0" xfId="52" applyNumberFormat="1" applyAlignment="1">
      <alignment vertical="center"/>
      <protection/>
    </xf>
    <xf numFmtId="165" fontId="18" fillId="0" borderId="0" xfId="5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18" fillId="0" borderId="0" xfId="52" applyFont="1" applyFill="1" applyAlignment="1">
      <alignment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9" fillId="0" borderId="0" xfId="52" applyFont="1" applyFill="1" applyAlignment="1">
      <alignment vertical="center"/>
      <protection/>
    </xf>
    <xf numFmtId="164" fontId="9" fillId="0" borderId="0" xfId="52" applyNumberFormat="1" applyFont="1" applyFill="1" applyAlignment="1">
      <alignment vertical="center"/>
      <protection/>
    </xf>
    <xf numFmtId="3" fontId="9" fillId="0" borderId="0" xfId="52" applyNumberFormat="1" applyFont="1" applyFill="1" applyAlignment="1">
      <alignment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12" fillId="36" borderId="15" xfId="0" applyFont="1" applyFill="1" applyBorder="1" applyAlignment="1">
      <alignment vertical="center"/>
    </xf>
    <xf numFmtId="3" fontId="15" fillId="36" borderId="16" xfId="23" applyNumberFormat="1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vertical="center"/>
    </xf>
    <xf numFmtId="0" fontId="10" fillId="36" borderId="15" xfId="0" applyFont="1" applyFill="1" applyBorder="1" applyAlignment="1">
      <alignment horizontal="center" vertical="center"/>
    </xf>
    <xf numFmtId="164" fontId="13" fillId="36" borderId="17" xfId="56" applyNumberFormat="1" applyFont="1" applyFill="1" applyBorder="1" applyAlignment="1">
      <alignment horizontal="center" vertical="center"/>
    </xf>
    <xf numFmtId="164" fontId="12" fillId="36" borderId="17" xfId="56" applyNumberFormat="1" applyFont="1" applyFill="1" applyBorder="1" applyAlignment="1">
      <alignment horizontal="center" vertical="center"/>
    </xf>
    <xf numFmtId="164" fontId="15" fillId="0" borderId="17" xfId="56" applyNumberFormat="1" applyFont="1" applyFill="1" applyBorder="1" applyAlignment="1">
      <alignment horizontal="center" vertical="center"/>
    </xf>
    <xf numFmtId="0" fontId="10" fillId="36" borderId="18" xfId="35" applyFont="1" applyFill="1" applyBorder="1" applyAlignment="1">
      <alignment horizontal="center" vertical="center" wrapText="1"/>
    </xf>
    <xf numFmtId="3" fontId="10" fillId="36" borderId="2" xfId="35" applyNumberFormat="1" applyFont="1" applyFill="1" applyBorder="1" applyAlignment="1">
      <alignment horizontal="center" vertical="center"/>
    </xf>
    <xf numFmtId="164" fontId="10" fillId="36" borderId="19" xfId="35" applyNumberFormat="1" applyFont="1" applyFill="1" applyBorder="1" applyAlignment="1">
      <alignment horizontal="center" vertical="center"/>
    </xf>
    <xf numFmtId="3" fontId="15" fillId="36" borderId="20" xfId="23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64" fontId="10" fillId="0" borderId="17" xfId="56" applyNumberFormat="1" applyFont="1" applyFill="1" applyBorder="1" applyAlignment="1">
      <alignment horizontal="center" vertical="center"/>
    </xf>
    <xf numFmtId="164" fontId="10" fillId="36" borderId="17" xfId="56" applyNumberFormat="1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164" fontId="12" fillId="36" borderId="22" xfId="56" applyNumberFormat="1" applyFont="1" applyFill="1" applyBorder="1" applyAlignment="1">
      <alignment horizontal="center"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14" xfId="0" applyFont="1" applyBorder="1" applyAlignment="1">
      <alignment vertical="center" wrapText="1"/>
    </xf>
    <xf numFmtId="3" fontId="60" fillId="0" borderId="14" xfId="0" applyNumberFormat="1" applyFont="1" applyBorder="1" applyAlignment="1">
      <alignment horizontal="right" vertical="center"/>
    </xf>
    <xf numFmtId="0" fontId="60" fillId="0" borderId="14" xfId="0" applyFont="1" applyBorder="1" applyAlignment="1">
      <alignment horizontal="right" vertical="center"/>
    </xf>
    <xf numFmtId="0" fontId="66" fillId="0" borderId="0" xfId="0" applyFont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65" fillId="35" borderId="26" xfId="0" applyFont="1" applyFill="1" applyBorder="1" applyAlignment="1">
      <alignment vertical="center"/>
    </xf>
    <xf numFmtId="3" fontId="65" fillId="35" borderId="26" xfId="0" applyNumberFormat="1" applyFont="1" applyFill="1" applyBorder="1" applyAlignment="1">
      <alignment horizontal="right" vertical="center"/>
    </xf>
    <xf numFmtId="0" fontId="65" fillId="0" borderId="13" xfId="0" applyFont="1" applyBorder="1" applyAlignment="1">
      <alignment vertical="center"/>
    </xf>
    <xf numFmtId="3" fontId="65" fillId="0" borderId="14" xfId="0" applyNumberFormat="1" applyFont="1" applyBorder="1" applyAlignment="1">
      <alignment horizontal="right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49" fontId="24" fillId="0" borderId="33" xfId="0" applyNumberFormat="1" applyFont="1" applyFill="1" applyBorder="1" applyAlignment="1">
      <alignment horizontal="center" vertical="center"/>
    </xf>
    <xf numFmtId="49" fontId="24" fillId="0" borderId="34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0" fontId="12" fillId="36" borderId="15" xfId="54" applyFont="1" applyFill="1" applyBorder="1" applyAlignment="1">
      <alignment horizontal="center" vertical="center" wrapText="1"/>
      <protection/>
    </xf>
    <xf numFmtId="0" fontId="12" fillId="36" borderId="16" xfId="54" applyFont="1" applyFill="1" applyBorder="1" applyAlignment="1">
      <alignment horizontal="center" vertical="center" wrapText="1"/>
      <protection/>
    </xf>
    <xf numFmtId="0" fontId="12" fillId="36" borderId="17" xfId="54" applyFont="1" applyFill="1" applyBorder="1" applyAlignment="1">
      <alignment horizontal="center" vertical="center" wrapText="1"/>
      <protection/>
    </xf>
    <xf numFmtId="0" fontId="21" fillId="0" borderId="3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49" fontId="19" fillId="36" borderId="33" xfId="0" applyNumberFormat="1" applyFont="1" applyFill="1" applyBorder="1" applyAlignment="1">
      <alignment horizontal="center" vertical="center" wrapText="1"/>
    </xf>
    <xf numFmtId="49" fontId="19" fillId="36" borderId="34" xfId="0" applyNumberFormat="1" applyFont="1" applyFill="1" applyBorder="1" applyAlignment="1">
      <alignment horizontal="center" vertical="center" wrapText="1"/>
    </xf>
    <xf numFmtId="49" fontId="19" fillId="36" borderId="10" xfId="0" applyNumberFormat="1" applyFont="1" applyFill="1" applyBorder="1" applyAlignment="1">
      <alignment horizontal="center" vertical="center" wrapText="1"/>
    </xf>
    <xf numFmtId="49" fontId="12" fillId="37" borderId="37" xfId="0" applyNumberFormat="1" applyFont="1" applyFill="1" applyBorder="1" applyAlignment="1">
      <alignment horizontal="center" vertical="center"/>
    </xf>
    <xf numFmtId="49" fontId="12" fillId="37" borderId="23" xfId="0" applyNumberFormat="1" applyFont="1" applyFill="1" applyBorder="1" applyAlignment="1">
      <alignment horizontal="center" vertical="center"/>
    </xf>
    <xf numFmtId="49" fontId="12" fillId="37" borderId="38" xfId="0" applyNumberFormat="1" applyFont="1" applyFill="1" applyBorder="1" applyAlignment="1">
      <alignment horizontal="center" vertical="center"/>
    </xf>
    <xf numFmtId="0" fontId="19" fillId="36" borderId="21" xfId="54" applyFont="1" applyFill="1" applyBorder="1" applyAlignment="1">
      <alignment horizontal="center" vertical="center" wrapText="1"/>
      <protection/>
    </xf>
    <xf numFmtId="0" fontId="19" fillId="36" borderId="39" xfId="54" applyFont="1" applyFill="1" applyBorder="1" applyAlignment="1">
      <alignment horizontal="center" vertical="center" wrapText="1"/>
      <protection/>
    </xf>
    <xf numFmtId="0" fontId="19" fillId="36" borderId="16" xfId="54" applyFont="1" applyFill="1" applyBorder="1" applyAlignment="1">
      <alignment horizontal="center" vertical="center" wrapText="1"/>
      <protection/>
    </xf>
    <xf numFmtId="0" fontId="20" fillId="36" borderId="17" xfId="54" applyFont="1" applyFill="1" applyBorder="1" applyAlignment="1">
      <alignment horizontal="center" vertical="center" wrapText="1"/>
      <protection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_Hoja1" xfId="53"/>
    <cellStyle name="Normal_LoquequedoenAcces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tabSelected="1" zoomScalePageLayoutView="0" workbookViewId="0" topLeftCell="A1">
      <selection activeCell="J17" sqref="J17"/>
    </sheetView>
  </sheetViews>
  <sheetFormatPr defaultColWidth="11.421875" defaultRowHeight="15"/>
  <cols>
    <col min="3" max="3" width="16.57421875" style="0" bestFit="1" customWidth="1"/>
    <col min="4" max="4" width="35.7109375" style="0" bestFit="1" customWidth="1"/>
    <col min="5" max="7" width="14.00390625" style="0" customWidth="1"/>
    <col min="9" max="9" width="18.00390625" style="0" customWidth="1"/>
  </cols>
  <sheetData>
    <row r="1" spans="1:7" ht="18" customHeight="1">
      <c r="A1" s="89" t="s">
        <v>215</v>
      </c>
      <c r="B1" s="90"/>
      <c r="C1" s="90"/>
      <c r="D1" s="90"/>
      <c r="E1" s="90"/>
      <c r="F1" s="90"/>
      <c r="G1" s="91"/>
    </row>
    <row r="2" spans="1:7" ht="23.25" thickBot="1">
      <c r="A2" s="92" t="s">
        <v>214</v>
      </c>
      <c r="B2" s="93"/>
      <c r="C2" s="93"/>
      <c r="D2" s="93"/>
      <c r="E2" s="93"/>
      <c r="F2" s="93"/>
      <c r="G2" s="94"/>
    </row>
    <row r="3" spans="1:7" ht="15">
      <c r="A3" s="96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1" t="s">
        <v>6</v>
      </c>
    </row>
    <row r="4" spans="1:7" ht="15.75" thickBot="1">
      <c r="A4" s="97"/>
      <c r="B4" s="97"/>
      <c r="C4" s="97"/>
      <c r="D4" s="97"/>
      <c r="E4" s="97"/>
      <c r="F4" s="97"/>
      <c r="G4" s="2" t="s">
        <v>7</v>
      </c>
    </row>
    <row r="5" spans="1:7" ht="15.75" thickBot="1">
      <c r="A5" s="3"/>
      <c r="B5" s="4"/>
      <c r="C5" s="5" t="s">
        <v>8</v>
      </c>
      <c r="D5" s="6" t="s">
        <v>9</v>
      </c>
      <c r="E5" s="7">
        <v>75088279805</v>
      </c>
      <c r="F5" s="7">
        <v>14852376646</v>
      </c>
      <c r="G5" s="7">
        <v>60235903159</v>
      </c>
    </row>
    <row r="6" spans="1:7" ht="15.75" thickBot="1">
      <c r="A6" s="3"/>
      <c r="B6" s="4"/>
      <c r="C6" s="5" t="s">
        <v>10</v>
      </c>
      <c r="D6" s="6" t="s">
        <v>11</v>
      </c>
      <c r="E6" s="7">
        <v>74708279805</v>
      </c>
      <c r="F6" s="7">
        <v>14852376646</v>
      </c>
      <c r="G6" s="7">
        <v>59855903159</v>
      </c>
    </row>
    <row r="7" spans="1:7" ht="15.75" thickBot="1">
      <c r="A7" s="8"/>
      <c r="B7" s="5"/>
      <c r="C7" s="5" t="s">
        <v>12</v>
      </c>
      <c r="D7" s="6" t="s">
        <v>13</v>
      </c>
      <c r="E7" s="7">
        <v>74708279805</v>
      </c>
      <c r="F7" s="7">
        <v>14852376646</v>
      </c>
      <c r="G7" s="7">
        <v>59855903159</v>
      </c>
    </row>
    <row r="8" spans="1:7" ht="15.75" thickBot="1">
      <c r="A8" s="8"/>
      <c r="B8" s="5"/>
      <c r="C8" s="5" t="s">
        <v>14</v>
      </c>
      <c r="D8" s="6" t="s">
        <v>15</v>
      </c>
      <c r="E8" s="7">
        <v>47605903159</v>
      </c>
      <c r="F8" s="9">
        <v>0</v>
      </c>
      <c r="G8" s="7">
        <v>47605903159</v>
      </c>
    </row>
    <row r="9" spans="1:7" ht="15.75" thickBot="1">
      <c r="A9" s="10">
        <v>1251</v>
      </c>
      <c r="B9" s="11" t="s">
        <v>16</v>
      </c>
      <c r="C9" s="11" t="s">
        <v>17</v>
      </c>
      <c r="D9" s="11" t="s">
        <v>18</v>
      </c>
      <c r="E9" s="12">
        <v>24605903159</v>
      </c>
      <c r="F9" s="13">
        <v>0</v>
      </c>
      <c r="G9" s="12">
        <v>24605903159</v>
      </c>
    </row>
    <row r="10" spans="1:7" ht="15.75" thickBot="1">
      <c r="A10" s="10">
        <v>1251</v>
      </c>
      <c r="B10" s="11" t="s">
        <v>16</v>
      </c>
      <c r="C10" s="11" t="s">
        <v>19</v>
      </c>
      <c r="D10" s="11" t="s">
        <v>20</v>
      </c>
      <c r="E10" s="12">
        <v>200000000</v>
      </c>
      <c r="F10" s="13">
        <v>0</v>
      </c>
      <c r="G10" s="12">
        <v>200000000</v>
      </c>
    </row>
    <row r="11" spans="1:7" ht="15.75" thickBot="1">
      <c r="A11" s="10">
        <v>1251</v>
      </c>
      <c r="B11" s="11" t="s">
        <v>16</v>
      </c>
      <c r="C11" s="11" t="s">
        <v>21</v>
      </c>
      <c r="D11" s="11" t="s">
        <v>22</v>
      </c>
      <c r="E11" s="12">
        <v>2300000000</v>
      </c>
      <c r="F11" s="13">
        <v>0</v>
      </c>
      <c r="G11" s="12">
        <v>2300000000</v>
      </c>
    </row>
    <row r="12" spans="1:7" ht="15.75" thickBot="1">
      <c r="A12" s="10">
        <v>1251</v>
      </c>
      <c r="B12" s="11" t="s">
        <v>16</v>
      </c>
      <c r="C12" s="14" t="s">
        <v>23</v>
      </c>
      <c r="D12" s="14" t="s">
        <v>24</v>
      </c>
      <c r="E12" s="12">
        <v>500000000</v>
      </c>
      <c r="F12" s="13">
        <v>0</v>
      </c>
      <c r="G12" s="12">
        <v>500000000</v>
      </c>
    </row>
    <row r="13" spans="1:7" ht="15.75" thickBot="1">
      <c r="A13" s="15">
        <v>1251</v>
      </c>
      <c r="B13" s="14" t="s">
        <v>25</v>
      </c>
      <c r="C13" s="14" t="s">
        <v>23</v>
      </c>
      <c r="D13" s="14" t="s">
        <v>26</v>
      </c>
      <c r="E13" s="12">
        <v>5000000000</v>
      </c>
      <c r="F13" s="16">
        <v>0</v>
      </c>
      <c r="G13" s="17">
        <v>5000000000</v>
      </c>
    </row>
    <row r="14" spans="1:9" ht="15.75" thickBot="1">
      <c r="A14" s="15">
        <v>1251</v>
      </c>
      <c r="B14" s="14" t="s">
        <v>25</v>
      </c>
      <c r="C14" s="14" t="s">
        <v>27</v>
      </c>
      <c r="D14" s="14" t="s">
        <v>28</v>
      </c>
      <c r="E14" s="17">
        <v>15000000000</v>
      </c>
      <c r="F14" s="16">
        <v>0</v>
      </c>
      <c r="G14" s="17">
        <v>15000000000</v>
      </c>
      <c r="I14" s="51"/>
    </row>
    <row r="15" spans="1:7" ht="15.75" thickBot="1">
      <c r="A15" s="10"/>
      <c r="B15" s="11"/>
      <c r="C15" s="18" t="s">
        <v>29</v>
      </c>
      <c r="D15" s="18" t="s">
        <v>30</v>
      </c>
      <c r="E15" s="19">
        <v>22852376646</v>
      </c>
      <c r="F15" s="19">
        <v>14852376646</v>
      </c>
      <c r="G15" s="19">
        <v>8000000000</v>
      </c>
    </row>
    <row r="16" spans="1:7" ht="15.75" thickBot="1">
      <c r="A16" s="10"/>
      <c r="B16" s="11"/>
      <c r="C16" s="18" t="s">
        <v>31</v>
      </c>
      <c r="D16" s="18" t="s">
        <v>32</v>
      </c>
      <c r="E16" s="20">
        <v>8000000000</v>
      </c>
      <c r="F16" s="21">
        <v>0</v>
      </c>
      <c r="G16" s="20">
        <v>8000000000</v>
      </c>
    </row>
    <row r="17" spans="1:7" ht="15.75" thickBot="1">
      <c r="A17" s="10">
        <v>1251</v>
      </c>
      <c r="B17" s="11" t="s">
        <v>33</v>
      </c>
      <c r="C17" s="11" t="s">
        <v>34</v>
      </c>
      <c r="D17" s="11" t="s">
        <v>35</v>
      </c>
      <c r="E17" s="17">
        <v>8000000000</v>
      </c>
      <c r="F17" s="16"/>
      <c r="G17" s="12">
        <v>8000000000</v>
      </c>
    </row>
    <row r="18" spans="1:7" ht="15.75" thickBot="1">
      <c r="A18" s="10"/>
      <c r="B18" s="11"/>
      <c r="C18" s="18" t="s">
        <v>36</v>
      </c>
      <c r="D18" s="18" t="s">
        <v>37</v>
      </c>
      <c r="E18" s="19">
        <v>14852376646</v>
      </c>
      <c r="F18" s="19">
        <v>14852376646</v>
      </c>
      <c r="G18" s="22">
        <v>0</v>
      </c>
    </row>
    <row r="19" spans="1:7" ht="15.75" thickBot="1">
      <c r="A19" s="10">
        <v>1251</v>
      </c>
      <c r="B19" s="11" t="s">
        <v>16</v>
      </c>
      <c r="C19" s="11" t="s">
        <v>38</v>
      </c>
      <c r="D19" s="11" t="s">
        <v>39</v>
      </c>
      <c r="E19" s="17">
        <v>6539908832</v>
      </c>
      <c r="F19" s="17">
        <v>6539908832</v>
      </c>
      <c r="G19" s="13">
        <v>0</v>
      </c>
    </row>
    <row r="20" spans="1:7" ht="15.75" thickBot="1">
      <c r="A20" s="10">
        <v>1251</v>
      </c>
      <c r="B20" s="11" t="s">
        <v>40</v>
      </c>
      <c r="C20" s="11" t="s">
        <v>38</v>
      </c>
      <c r="D20" s="11" t="s">
        <v>39</v>
      </c>
      <c r="E20" s="17">
        <v>7460604014</v>
      </c>
      <c r="F20" s="17">
        <v>7460604014</v>
      </c>
      <c r="G20" s="13">
        <v>0</v>
      </c>
    </row>
    <row r="21" spans="1:7" ht="23.25" thickBot="1">
      <c r="A21" s="10">
        <v>1251</v>
      </c>
      <c r="B21" s="11" t="s">
        <v>41</v>
      </c>
      <c r="C21" s="11" t="s">
        <v>38</v>
      </c>
      <c r="D21" s="4" t="s">
        <v>42</v>
      </c>
      <c r="E21" s="17">
        <v>851863800</v>
      </c>
      <c r="F21" s="17">
        <v>851863800</v>
      </c>
      <c r="G21" s="13">
        <v>0</v>
      </c>
    </row>
    <row r="22" spans="1:7" ht="15.75" thickBot="1">
      <c r="A22" s="10"/>
      <c r="B22" s="11"/>
      <c r="C22" s="23" t="s">
        <v>43</v>
      </c>
      <c r="D22" s="18" t="s">
        <v>44</v>
      </c>
      <c r="E22" s="19">
        <v>4250000000</v>
      </c>
      <c r="F22" s="22">
        <v>0</v>
      </c>
      <c r="G22" s="20">
        <v>4250000000</v>
      </c>
    </row>
    <row r="23" spans="1:7" ht="15.75" thickBot="1">
      <c r="A23" s="10">
        <v>1251</v>
      </c>
      <c r="B23" s="11" t="s">
        <v>16</v>
      </c>
      <c r="C23" s="11" t="s">
        <v>45</v>
      </c>
      <c r="D23" s="11" t="s">
        <v>46</v>
      </c>
      <c r="E23" s="12">
        <v>3000000000</v>
      </c>
      <c r="F23" s="13">
        <v>0</v>
      </c>
      <c r="G23" s="12">
        <v>3000000000</v>
      </c>
    </row>
    <row r="24" spans="1:7" ht="15.75" thickBot="1">
      <c r="A24" s="10">
        <v>1251</v>
      </c>
      <c r="B24" s="11" t="s">
        <v>16</v>
      </c>
      <c r="C24" s="11" t="s">
        <v>45</v>
      </c>
      <c r="D24" s="11" t="s">
        <v>47</v>
      </c>
      <c r="E24" s="12">
        <v>550000000</v>
      </c>
      <c r="F24" s="13">
        <v>0</v>
      </c>
      <c r="G24" s="12">
        <v>550000000</v>
      </c>
    </row>
    <row r="25" spans="1:7" ht="15.75" thickBot="1">
      <c r="A25" s="10">
        <v>1251</v>
      </c>
      <c r="B25" s="11" t="s">
        <v>16</v>
      </c>
      <c r="C25" s="11" t="s">
        <v>45</v>
      </c>
      <c r="D25" s="11" t="s">
        <v>48</v>
      </c>
      <c r="E25" s="12">
        <v>700000000</v>
      </c>
      <c r="F25" s="13">
        <v>0</v>
      </c>
      <c r="G25" s="12">
        <v>700000000</v>
      </c>
    </row>
    <row r="26" spans="1:7" ht="15.75" thickBot="1">
      <c r="A26" s="10"/>
      <c r="B26" s="11"/>
      <c r="C26" s="24" t="s">
        <v>49</v>
      </c>
      <c r="D26" s="18" t="s">
        <v>50</v>
      </c>
      <c r="E26" s="20">
        <v>380000000</v>
      </c>
      <c r="F26" s="21">
        <v>0</v>
      </c>
      <c r="G26" s="20">
        <v>380000000</v>
      </c>
    </row>
    <row r="27" spans="1:7" ht="15.75" thickBot="1">
      <c r="A27" s="10" t="s">
        <v>51</v>
      </c>
      <c r="B27" s="11"/>
      <c r="C27" s="18" t="s">
        <v>52</v>
      </c>
      <c r="D27" s="18" t="s">
        <v>53</v>
      </c>
      <c r="E27" s="20">
        <v>20000000</v>
      </c>
      <c r="F27" s="21">
        <v>0</v>
      </c>
      <c r="G27" s="20">
        <v>20000000</v>
      </c>
    </row>
    <row r="28" spans="1:7" ht="15.75" thickBot="1">
      <c r="A28" s="10"/>
      <c r="B28" s="11"/>
      <c r="C28" s="11" t="s">
        <v>54</v>
      </c>
      <c r="D28" s="4" t="s">
        <v>55</v>
      </c>
      <c r="E28" s="20">
        <v>20000000</v>
      </c>
      <c r="F28" s="13">
        <v>0</v>
      </c>
      <c r="G28" s="12">
        <v>20000000</v>
      </c>
    </row>
    <row r="29" spans="1:7" ht="15.75" thickBot="1">
      <c r="A29" s="10">
        <v>1251</v>
      </c>
      <c r="B29" s="11" t="s">
        <v>56</v>
      </c>
      <c r="C29" s="11" t="s">
        <v>57</v>
      </c>
      <c r="D29" s="4" t="s">
        <v>58</v>
      </c>
      <c r="E29" s="12">
        <v>20000000</v>
      </c>
      <c r="F29" s="13">
        <v>0</v>
      </c>
      <c r="G29" s="12">
        <v>20000000</v>
      </c>
    </row>
    <row r="30" spans="1:7" ht="15.75" thickBot="1">
      <c r="A30" s="25"/>
      <c r="B30" s="24"/>
      <c r="C30" s="24" t="s">
        <v>59</v>
      </c>
      <c r="D30" s="5" t="s">
        <v>60</v>
      </c>
      <c r="E30" s="20">
        <v>360000000</v>
      </c>
      <c r="F30" s="21">
        <v>0</v>
      </c>
      <c r="G30" s="20">
        <v>360000000</v>
      </c>
    </row>
    <row r="31" spans="1:7" ht="15.75" thickBot="1">
      <c r="A31" s="26" t="s">
        <v>51</v>
      </c>
      <c r="B31" s="18" t="s">
        <v>51</v>
      </c>
      <c r="C31" s="18" t="s">
        <v>61</v>
      </c>
      <c r="D31" s="5" t="s">
        <v>62</v>
      </c>
      <c r="E31" s="20">
        <v>360000000</v>
      </c>
      <c r="F31" s="21">
        <v>0</v>
      </c>
      <c r="G31" s="20">
        <v>360000000</v>
      </c>
    </row>
    <row r="32" spans="1:7" ht="15.75" thickBot="1">
      <c r="A32" s="26"/>
      <c r="B32" s="18"/>
      <c r="C32" s="11" t="s">
        <v>63</v>
      </c>
      <c r="D32" s="4" t="s">
        <v>64</v>
      </c>
      <c r="E32" s="20">
        <v>360000000</v>
      </c>
      <c r="F32" s="13">
        <v>0</v>
      </c>
      <c r="G32" s="20">
        <v>360000000</v>
      </c>
    </row>
    <row r="33" spans="1:7" ht="15.75" thickBot="1">
      <c r="A33" s="74">
        <v>1251</v>
      </c>
      <c r="B33" s="75" t="s">
        <v>56</v>
      </c>
      <c r="C33" s="75" t="s">
        <v>65</v>
      </c>
      <c r="D33" s="76" t="s">
        <v>66</v>
      </c>
      <c r="E33" s="77">
        <v>360000000</v>
      </c>
      <c r="F33" s="78">
        <v>0</v>
      </c>
      <c r="G33" s="77">
        <v>360000000</v>
      </c>
    </row>
    <row r="34" spans="1:7" ht="15.75" customHeight="1">
      <c r="A34" s="95" t="s">
        <v>212</v>
      </c>
      <c r="B34" s="95"/>
      <c r="C34" s="95"/>
      <c r="D34" s="95"/>
      <c r="E34" s="95"/>
      <c r="F34" s="95"/>
      <c r="G34" s="95"/>
    </row>
    <row r="35" spans="1:7" ht="15">
      <c r="A35" s="95" t="s">
        <v>210</v>
      </c>
      <c r="B35" s="95"/>
      <c r="C35" s="95"/>
      <c r="D35" s="79"/>
      <c r="E35" s="79"/>
      <c r="F35" s="79"/>
      <c r="G35" s="79"/>
    </row>
  </sheetData>
  <sheetProtection/>
  <mergeCells count="10">
    <mergeCell ref="A1:G1"/>
    <mergeCell ref="A2:G2"/>
    <mergeCell ref="A35:C35"/>
    <mergeCell ref="A34:G3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23"/>
  <sheetViews>
    <sheetView zoomScalePageLayoutView="0" workbookViewId="0" topLeftCell="A1">
      <selection activeCell="A20" sqref="A20:C21"/>
    </sheetView>
  </sheetViews>
  <sheetFormatPr defaultColWidth="11.421875" defaultRowHeight="15"/>
  <cols>
    <col min="1" max="1" width="72.421875" style="54" customWidth="1"/>
    <col min="2" max="2" width="40.7109375" style="54" customWidth="1"/>
    <col min="3" max="3" width="24.00390625" style="57" customWidth="1"/>
    <col min="4" max="5" width="11.421875" style="54" customWidth="1"/>
    <col min="6" max="6" width="19.7109375" style="54" customWidth="1"/>
    <col min="7" max="231" width="11.421875" style="54" customWidth="1"/>
    <col min="232" max="232" width="9.7109375" style="54" customWidth="1"/>
    <col min="233" max="233" width="6.7109375" style="54" bestFit="1" customWidth="1"/>
    <col min="234" max="234" width="20.57421875" style="54" customWidth="1"/>
    <col min="235" max="235" width="40.8515625" style="54" bestFit="1" customWidth="1"/>
    <col min="236" max="236" width="20.140625" style="54" customWidth="1"/>
    <col min="237" max="237" width="17.421875" style="54" customWidth="1"/>
    <col min="238" max="238" width="21.57421875" style="54" customWidth="1"/>
    <col min="239" max="16384" width="11.421875" style="54" customWidth="1"/>
  </cols>
  <sheetData>
    <row r="1" spans="1:3" ht="25.5" customHeight="1">
      <c r="A1" s="101" t="s">
        <v>211</v>
      </c>
      <c r="B1" s="102"/>
      <c r="C1" s="103"/>
    </row>
    <row r="2" spans="1:3" ht="22.5">
      <c r="A2" s="104" t="s">
        <v>184</v>
      </c>
      <c r="B2" s="105"/>
      <c r="C2" s="106"/>
    </row>
    <row r="3" spans="1:3" ht="12.75">
      <c r="A3" s="107" t="s">
        <v>3</v>
      </c>
      <c r="B3" s="108" t="s">
        <v>185</v>
      </c>
      <c r="C3" s="109" t="s">
        <v>186</v>
      </c>
    </row>
    <row r="4" spans="1:3" ht="12.75">
      <c r="A4" s="107"/>
      <c r="B4" s="108"/>
      <c r="C4" s="109"/>
    </row>
    <row r="5" spans="1:3" ht="24.75">
      <c r="A5" s="58" t="s">
        <v>187</v>
      </c>
      <c r="B5" s="59">
        <f>+B6+B19+B14</f>
        <v>75088279805</v>
      </c>
      <c r="C5" s="62">
        <f>+B5/$B$5</f>
        <v>1</v>
      </c>
    </row>
    <row r="6" spans="1:3" ht="24.75">
      <c r="A6" s="60" t="s">
        <v>11</v>
      </c>
      <c r="B6" s="59">
        <f>+B7+B10</f>
        <v>59708279805</v>
      </c>
      <c r="C6" s="62">
        <f>+B6/B5</f>
        <v>0.7951744261562392</v>
      </c>
    </row>
    <row r="7" spans="1:5" ht="24.75">
      <c r="A7" s="60" t="s">
        <v>188</v>
      </c>
      <c r="B7" s="59">
        <f>SUM(B8:B9)</f>
        <v>36855903159</v>
      </c>
      <c r="C7" s="63">
        <f>+B7/B5</f>
        <v>0.4908342987043076</v>
      </c>
      <c r="E7" s="55"/>
    </row>
    <row r="8" spans="1:3" ht="39">
      <c r="A8" s="43" t="s">
        <v>189</v>
      </c>
      <c r="B8" s="44">
        <f>+INGRESOS!E8-B18</f>
        <v>32605903159</v>
      </c>
      <c r="C8" s="64">
        <f>+B8/B5</f>
        <v>0.43423425391653236</v>
      </c>
    </row>
    <row r="9" spans="1:3" ht="24.75">
      <c r="A9" s="43" t="s">
        <v>190</v>
      </c>
      <c r="B9" s="44">
        <f>+INGRESOS!E22</f>
        <v>4250000000</v>
      </c>
      <c r="C9" s="64">
        <f>+B9/B5</f>
        <v>0.05660004478777525</v>
      </c>
    </row>
    <row r="10" spans="1:3" ht="24.75">
      <c r="A10" s="61" t="s">
        <v>191</v>
      </c>
      <c r="B10" s="59">
        <f>+B11+B12+B13</f>
        <v>22852376646</v>
      </c>
      <c r="C10" s="63">
        <f aca="true" t="shared" si="0" ref="C10:C16">+B10/$B$5</f>
        <v>0.30434012745193156</v>
      </c>
    </row>
    <row r="11" spans="1:3" ht="24.75">
      <c r="A11" s="43" t="s">
        <v>192</v>
      </c>
      <c r="B11" s="44">
        <f>+INGRESOS!E16</f>
        <v>8000000000</v>
      </c>
      <c r="C11" s="64">
        <f>+B11/$B$5</f>
        <v>0.10654126077698871</v>
      </c>
    </row>
    <row r="12" spans="1:3" ht="39">
      <c r="A12" s="43" t="s">
        <v>193</v>
      </c>
      <c r="B12" s="44">
        <f>+INGRESOS!E19+INGRESOS!E20</f>
        <v>14000512846</v>
      </c>
      <c r="C12" s="64">
        <f>+B12/B5</f>
        <v>0.18645403626715829</v>
      </c>
    </row>
    <row r="13" spans="1:3" ht="24.75">
      <c r="A13" s="43" t="s">
        <v>194</v>
      </c>
      <c r="B13" s="44">
        <f>+INGRESOS!E21</f>
        <v>851863800</v>
      </c>
      <c r="C13" s="64">
        <f>+B13/$B$5</f>
        <v>0.01134483040778457</v>
      </c>
    </row>
    <row r="14" spans="1:3" ht="24.75">
      <c r="A14" s="61" t="s">
        <v>195</v>
      </c>
      <c r="B14" s="59">
        <f>+B16+B15</f>
        <v>380000000</v>
      </c>
      <c r="C14" s="63">
        <f t="shared" si="0"/>
        <v>0.005060709886906964</v>
      </c>
    </row>
    <row r="15" spans="1:3" ht="24.75">
      <c r="A15" s="43" t="s">
        <v>196</v>
      </c>
      <c r="B15" s="44">
        <f>+INGRESOS!E27</f>
        <v>20000000</v>
      </c>
      <c r="C15" s="64">
        <f t="shared" si="0"/>
        <v>0.0002663531519424718</v>
      </c>
    </row>
    <row r="16" spans="1:3" ht="25.5" thickBot="1">
      <c r="A16" s="43" t="s">
        <v>60</v>
      </c>
      <c r="B16" s="44">
        <f>+INGRESOS!E30</f>
        <v>360000000</v>
      </c>
      <c r="C16" s="64">
        <f t="shared" si="0"/>
        <v>0.004794356734964492</v>
      </c>
    </row>
    <row r="17" spans="1:5" ht="24" thickBot="1" thickTop="1">
      <c r="A17" s="65" t="s">
        <v>197</v>
      </c>
      <c r="B17" s="66">
        <f>+B14+B10+B7</f>
        <v>60088279805</v>
      </c>
      <c r="C17" s="67">
        <f>+C7+C10+C14</f>
        <v>0.8002351360431462</v>
      </c>
      <c r="D17" s="55"/>
      <c r="E17" s="55"/>
    </row>
    <row r="18" spans="1:3" ht="40.5" thickBot="1" thickTop="1">
      <c r="A18" s="43" t="s">
        <v>198</v>
      </c>
      <c r="B18" s="44">
        <f>+INGRESOS!E14</f>
        <v>15000000000</v>
      </c>
      <c r="C18" s="64">
        <f>+B18/$B$5</f>
        <v>0.19976486395685383</v>
      </c>
    </row>
    <row r="19" spans="1:3" ht="24" thickBot="1" thickTop="1">
      <c r="A19" s="65" t="s">
        <v>199</v>
      </c>
      <c r="B19" s="66">
        <f>+B18</f>
        <v>15000000000</v>
      </c>
      <c r="C19" s="67">
        <f>+B19/$B$5</f>
        <v>0.19976486395685383</v>
      </c>
    </row>
    <row r="20" spans="1:3" ht="14.25" thickBot="1" thickTop="1">
      <c r="A20" s="98" t="s">
        <v>200</v>
      </c>
      <c r="B20" s="99"/>
      <c r="C20" s="100"/>
    </row>
    <row r="21" spans="1:3" ht="13.5" thickBot="1">
      <c r="A21" s="98" t="s">
        <v>210</v>
      </c>
      <c r="B21" s="99"/>
      <c r="C21" s="100"/>
    </row>
    <row r="22" spans="1:3" ht="12.75">
      <c r="A22" s="52"/>
      <c r="B22" s="52"/>
      <c r="C22" s="53"/>
    </row>
    <row r="23" ht="12.75">
      <c r="B23" s="56"/>
    </row>
  </sheetData>
  <sheetProtection/>
  <mergeCells count="7">
    <mergeCell ref="A21:C21"/>
    <mergeCell ref="A1:C1"/>
    <mergeCell ref="A2:C2"/>
    <mergeCell ref="A3:A4"/>
    <mergeCell ref="B3:B4"/>
    <mergeCell ref="C3:C4"/>
    <mergeCell ref="A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4"/>
  <sheetViews>
    <sheetView zoomScalePageLayoutView="0" workbookViewId="0" topLeftCell="A1">
      <selection activeCell="A2" sqref="A2:B2"/>
    </sheetView>
  </sheetViews>
  <sheetFormatPr defaultColWidth="11.421875" defaultRowHeight="15"/>
  <cols>
    <col min="1" max="1" width="101.00390625" style="33" customWidth="1"/>
    <col min="2" max="2" width="19.421875" style="33" bestFit="1" customWidth="1"/>
    <col min="3" max="16384" width="11.421875" style="33" customWidth="1"/>
  </cols>
  <sheetData>
    <row r="1" spans="1:7" ht="22.5">
      <c r="A1" s="110" t="s">
        <v>215</v>
      </c>
      <c r="B1" s="111"/>
      <c r="C1" s="81"/>
      <c r="D1" s="81"/>
      <c r="E1" s="81"/>
      <c r="F1" s="81"/>
      <c r="G1" s="82"/>
    </row>
    <row r="2" spans="1:7" ht="23.25" thickBot="1">
      <c r="A2" s="112" t="s">
        <v>213</v>
      </c>
      <c r="B2" s="113"/>
      <c r="C2" s="83"/>
      <c r="D2" s="83"/>
      <c r="E2" s="83"/>
      <c r="F2" s="83"/>
      <c r="G2" s="84"/>
    </row>
    <row r="3" spans="1:2" ht="14.25" thickBot="1">
      <c r="A3" s="31" t="s">
        <v>67</v>
      </c>
      <c r="B3" s="32" t="s">
        <v>68</v>
      </c>
    </row>
    <row r="4" spans="1:2" ht="14.25" thickBot="1">
      <c r="A4" s="34" t="s">
        <v>69</v>
      </c>
      <c r="B4" s="35">
        <v>75088279805</v>
      </c>
    </row>
    <row r="5" spans="1:2" ht="14.25" thickBot="1">
      <c r="A5" s="36" t="s">
        <v>70</v>
      </c>
      <c r="B5" s="37">
        <v>16860799060</v>
      </c>
    </row>
    <row r="6" spans="1:2" ht="14.25" thickBot="1">
      <c r="A6" s="34" t="s">
        <v>71</v>
      </c>
      <c r="B6" s="35">
        <v>13636552060</v>
      </c>
    </row>
    <row r="7" spans="1:2" ht="14.25" thickBot="1">
      <c r="A7" s="36" t="s">
        <v>72</v>
      </c>
      <c r="B7" s="37">
        <v>5662163360</v>
      </c>
    </row>
    <row r="8" spans="1:2" ht="14.25" thickBot="1">
      <c r="A8" s="34" t="s">
        <v>73</v>
      </c>
      <c r="B8" s="35">
        <v>3884431480</v>
      </c>
    </row>
    <row r="9" spans="1:2" ht="14.25" thickBot="1">
      <c r="A9" s="36" t="s">
        <v>74</v>
      </c>
      <c r="B9" s="37">
        <v>3884431480</v>
      </c>
    </row>
    <row r="10" spans="1:2" ht="14.25" thickBot="1">
      <c r="A10" s="34" t="s">
        <v>75</v>
      </c>
      <c r="B10" s="35">
        <v>438000000</v>
      </c>
    </row>
    <row r="11" spans="1:2" ht="14.25" thickBot="1">
      <c r="A11" s="36" t="s">
        <v>76</v>
      </c>
      <c r="B11" s="37">
        <v>438000000</v>
      </c>
    </row>
    <row r="12" spans="1:2" ht="14.25" thickBot="1">
      <c r="A12" s="34" t="s">
        <v>77</v>
      </c>
      <c r="B12" s="35">
        <v>103680720</v>
      </c>
    </row>
    <row r="13" spans="1:2" ht="14.25" thickBot="1">
      <c r="A13" s="36" t="s">
        <v>78</v>
      </c>
      <c r="B13" s="37">
        <v>103680720</v>
      </c>
    </row>
    <row r="14" spans="1:2" ht="14.25" thickBot="1">
      <c r="A14" s="34" t="s">
        <v>79</v>
      </c>
      <c r="B14" s="35">
        <v>884040000</v>
      </c>
    </row>
    <row r="15" spans="1:2" ht="14.25" thickBot="1">
      <c r="A15" s="36" t="s">
        <v>80</v>
      </c>
      <c r="B15" s="37">
        <v>884040000</v>
      </c>
    </row>
    <row r="16" spans="1:2" ht="14.25" thickBot="1">
      <c r="A16" s="34" t="s">
        <v>81</v>
      </c>
      <c r="B16" s="35">
        <v>121264000</v>
      </c>
    </row>
    <row r="17" spans="1:2" ht="14.25" thickBot="1">
      <c r="A17" s="36" t="s">
        <v>82</v>
      </c>
      <c r="B17" s="37">
        <v>121264000</v>
      </c>
    </row>
    <row r="18" spans="1:2" ht="14.25" thickBot="1">
      <c r="A18" s="34" t="s">
        <v>83</v>
      </c>
      <c r="B18" s="35">
        <v>230747160</v>
      </c>
    </row>
    <row r="19" spans="1:2" ht="14.25" thickBot="1">
      <c r="A19" s="36" t="s">
        <v>84</v>
      </c>
      <c r="B19" s="37">
        <v>230747160</v>
      </c>
    </row>
    <row r="20" spans="1:2" ht="14.25" thickBot="1">
      <c r="A20" s="38" t="s">
        <v>85</v>
      </c>
      <c r="B20" s="39">
        <v>35000000</v>
      </c>
    </row>
    <row r="21" spans="1:2" ht="14.25" thickBot="1">
      <c r="A21" s="40" t="s">
        <v>86</v>
      </c>
      <c r="B21" s="41">
        <v>35000000</v>
      </c>
    </row>
    <row r="22" spans="1:2" ht="14.25" thickBot="1">
      <c r="A22" s="38" t="s">
        <v>87</v>
      </c>
      <c r="B22" s="39">
        <v>35000000</v>
      </c>
    </row>
    <row r="23" spans="1:2" ht="14.25" thickBot="1">
      <c r="A23" s="36" t="s">
        <v>88</v>
      </c>
      <c r="B23" s="37">
        <v>3337682140</v>
      </c>
    </row>
    <row r="24" spans="1:2" ht="14.25" thickBot="1">
      <c r="A24" s="34" t="s">
        <v>89</v>
      </c>
      <c r="B24" s="35">
        <v>1272000000</v>
      </c>
    </row>
    <row r="25" spans="1:2" ht="14.25" thickBot="1">
      <c r="A25" s="36" t="s">
        <v>90</v>
      </c>
      <c r="B25" s="37">
        <v>1272000000</v>
      </c>
    </row>
    <row r="26" spans="1:2" ht="14.25" thickBot="1">
      <c r="A26" s="34" t="s">
        <v>91</v>
      </c>
      <c r="B26" s="35">
        <v>600000000</v>
      </c>
    </row>
    <row r="27" spans="1:2" ht="14.25" thickBot="1">
      <c r="A27" s="36" t="s">
        <v>92</v>
      </c>
      <c r="B27" s="37">
        <v>600000000</v>
      </c>
    </row>
    <row r="28" spans="1:2" ht="14.25" thickBot="1">
      <c r="A28" s="34" t="s">
        <v>93</v>
      </c>
      <c r="B28" s="35">
        <v>1465682140</v>
      </c>
    </row>
    <row r="29" spans="1:2" ht="14.25" thickBot="1">
      <c r="A29" s="36" t="s">
        <v>94</v>
      </c>
      <c r="B29" s="37">
        <v>1465682140</v>
      </c>
    </row>
    <row r="30" spans="1:2" ht="14.25" thickBot="1">
      <c r="A30" s="38" t="s">
        <v>95</v>
      </c>
      <c r="B30" s="39">
        <v>4601706560</v>
      </c>
    </row>
    <row r="31" spans="1:2" ht="14.25" thickBot="1">
      <c r="A31" s="40" t="s">
        <v>96</v>
      </c>
      <c r="B31" s="41">
        <v>17746560</v>
      </c>
    </row>
    <row r="32" spans="1:2" ht="14.25" thickBot="1">
      <c r="A32" s="38" t="s">
        <v>97</v>
      </c>
      <c r="B32" s="39">
        <v>17746560</v>
      </c>
    </row>
    <row r="33" spans="1:2" ht="14.25" thickBot="1">
      <c r="A33" s="40" t="s">
        <v>98</v>
      </c>
      <c r="B33" s="41">
        <v>831168000</v>
      </c>
    </row>
    <row r="34" spans="1:2" ht="14.25" thickBot="1">
      <c r="A34" s="38" t="s">
        <v>99</v>
      </c>
      <c r="B34" s="39">
        <v>831168000</v>
      </c>
    </row>
    <row r="35" spans="1:2" ht="14.25" thickBot="1">
      <c r="A35" s="40" t="s">
        <v>100</v>
      </c>
      <c r="B35" s="41">
        <v>123552000</v>
      </c>
    </row>
    <row r="36" spans="1:2" ht="14.25" thickBot="1">
      <c r="A36" s="38" t="s">
        <v>101</v>
      </c>
      <c r="B36" s="39">
        <v>123552000</v>
      </c>
    </row>
    <row r="37" spans="1:2" ht="14.25" thickBot="1">
      <c r="A37" s="40" t="s">
        <v>102</v>
      </c>
      <c r="B37" s="41">
        <v>1347840000</v>
      </c>
    </row>
    <row r="38" spans="1:2" ht="14.25" thickBot="1">
      <c r="A38" s="38" t="s">
        <v>103</v>
      </c>
      <c r="B38" s="39">
        <v>1347840000</v>
      </c>
    </row>
    <row r="39" spans="1:2" ht="14.25" thickBot="1">
      <c r="A39" s="40" t="s">
        <v>104</v>
      </c>
      <c r="B39" s="41">
        <v>1123200000</v>
      </c>
    </row>
    <row r="40" spans="1:2" ht="14.25" thickBot="1">
      <c r="A40" s="38" t="s">
        <v>105</v>
      </c>
      <c r="B40" s="39">
        <v>1123200000</v>
      </c>
    </row>
    <row r="41" spans="1:2" ht="14.25" thickBot="1">
      <c r="A41" s="40" t="s">
        <v>106</v>
      </c>
      <c r="B41" s="41">
        <v>35000000</v>
      </c>
    </row>
    <row r="42" spans="1:2" ht="14.25" thickBot="1">
      <c r="A42" s="38" t="s">
        <v>107</v>
      </c>
      <c r="B42" s="39">
        <v>35000000</v>
      </c>
    </row>
    <row r="43" spans="1:2" ht="14.25" thickBot="1">
      <c r="A43" s="40" t="s">
        <v>108</v>
      </c>
      <c r="B43" s="41">
        <v>449280000</v>
      </c>
    </row>
    <row r="44" spans="1:2" ht="14.25" thickBot="1">
      <c r="A44" s="38" t="s">
        <v>109</v>
      </c>
      <c r="B44" s="39">
        <v>449280000</v>
      </c>
    </row>
    <row r="45" spans="1:2" ht="14.25" thickBot="1">
      <c r="A45" s="40" t="s">
        <v>110</v>
      </c>
      <c r="B45" s="41">
        <v>673920000</v>
      </c>
    </row>
    <row r="46" spans="1:2" ht="14.25" thickBot="1">
      <c r="A46" s="38" t="s">
        <v>111</v>
      </c>
      <c r="B46" s="39">
        <v>673920000</v>
      </c>
    </row>
    <row r="47" spans="1:2" ht="13.5" thickBot="1">
      <c r="A47" s="27"/>
      <c r="B47" s="28"/>
    </row>
    <row r="48" spans="1:2" ht="14.25" thickBot="1">
      <c r="A48" s="34" t="s">
        <v>112</v>
      </c>
      <c r="B48" s="35">
        <v>2438839860</v>
      </c>
    </row>
    <row r="49" spans="1:2" ht="14.25" thickBot="1">
      <c r="A49" s="36" t="s">
        <v>113</v>
      </c>
      <c r="B49" s="37">
        <v>260480000</v>
      </c>
    </row>
    <row r="50" spans="1:2" ht="14.25" thickBot="1">
      <c r="A50" s="34" t="s">
        <v>114</v>
      </c>
      <c r="B50" s="35">
        <v>40000000</v>
      </c>
    </row>
    <row r="51" spans="1:2" ht="14.25" thickBot="1">
      <c r="A51" s="36" t="s">
        <v>115</v>
      </c>
      <c r="B51" s="37">
        <v>40000000</v>
      </c>
    </row>
    <row r="52" spans="1:2" ht="14.25" thickBot="1">
      <c r="A52" s="34" t="s">
        <v>116</v>
      </c>
      <c r="B52" s="35">
        <v>220480000</v>
      </c>
    </row>
    <row r="53" spans="1:2" ht="14.25" thickBot="1">
      <c r="A53" s="36" t="s">
        <v>117</v>
      </c>
      <c r="B53" s="37">
        <v>220480000</v>
      </c>
    </row>
    <row r="54" spans="1:2" ht="14.25" thickBot="1">
      <c r="A54" s="38" t="s">
        <v>118</v>
      </c>
      <c r="B54" s="39">
        <v>1810709460</v>
      </c>
    </row>
    <row r="55" spans="1:2" ht="14.25" thickBot="1">
      <c r="A55" s="40" t="s">
        <v>119</v>
      </c>
      <c r="B55" s="41">
        <v>183401200</v>
      </c>
    </row>
    <row r="56" spans="1:2" ht="14.25" thickBot="1">
      <c r="A56" s="38" t="s">
        <v>120</v>
      </c>
      <c r="B56" s="39">
        <v>183401200</v>
      </c>
    </row>
    <row r="57" spans="1:2" ht="14.25" thickBot="1">
      <c r="A57" s="40" t="s">
        <v>121</v>
      </c>
      <c r="B57" s="41">
        <v>116121940</v>
      </c>
    </row>
    <row r="58" spans="1:2" ht="14.25" thickBot="1">
      <c r="A58" s="38" t="s">
        <v>122</v>
      </c>
      <c r="B58" s="39">
        <v>116121940</v>
      </c>
    </row>
    <row r="59" spans="1:2" ht="14.25" thickBot="1">
      <c r="A59" s="40" t="s">
        <v>123</v>
      </c>
      <c r="B59" s="41">
        <v>132288000</v>
      </c>
    </row>
    <row r="60" spans="1:2" ht="14.25" thickBot="1">
      <c r="A60" s="38" t="s">
        <v>124</v>
      </c>
      <c r="B60" s="39">
        <v>132288000</v>
      </c>
    </row>
    <row r="61" spans="1:2" ht="14.25" thickBot="1">
      <c r="A61" s="40" t="s">
        <v>125</v>
      </c>
      <c r="B61" s="41">
        <v>140000000</v>
      </c>
    </row>
    <row r="62" spans="1:2" ht="14.25" thickBot="1">
      <c r="A62" s="38" t="s">
        <v>126</v>
      </c>
      <c r="B62" s="39">
        <v>140000000</v>
      </c>
    </row>
    <row r="63" spans="1:2" ht="14.25" thickBot="1">
      <c r="A63" s="40" t="s">
        <v>127</v>
      </c>
      <c r="B63" s="41">
        <v>75833460</v>
      </c>
    </row>
    <row r="64" spans="1:2" ht="14.25" thickBot="1">
      <c r="A64" s="38" t="s">
        <v>128</v>
      </c>
      <c r="B64" s="39">
        <v>75833460</v>
      </c>
    </row>
    <row r="65" spans="1:2" ht="14.25" thickBot="1">
      <c r="A65" s="40" t="s">
        <v>129</v>
      </c>
      <c r="B65" s="41">
        <v>275600000</v>
      </c>
    </row>
    <row r="66" spans="1:2" ht="14.25" thickBot="1">
      <c r="A66" s="38" t="s">
        <v>130</v>
      </c>
      <c r="B66" s="39">
        <v>275600000</v>
      </c>
    </row>
    <row r="67" spans="1:2" ht="14.25" thickBot="1">
      <c r="A67" s="40" t="s">
        <v>131</v>
      </c>
      <c r="B67" s="41">
        <v>121264000</v>
      </c>
    </row>
    <row r="68" spans="1:2" ht="14.25" thickBot="1">
      <c r="A68" s="38" t="s">
        <v>132</v>
      </c>
      <c r="B68" s="39">
        <v>121264000</v>
      </c>
    </row>
    <row r="69" spans="1:2" ht="14.25" thickBot="1">
      <c r="A69" s="40" t="s">
        <v>133</v>
      </c>
      <c r="B69" s="41">
        <v>104728000</v>
      </c>
    </row>
    <row r="70" spans="1:2" ht="14.25" thickBot="1">
      <c r="A70" s="38" t="s">
        <v>134</v>
      </c>
      <c r="B70" s="39">
        <v>104728000</v>
      </c>
    </row>
    <row r="71" spans="1:2" ht="14.25" thickBot="1">
      <c r="A71" s="40" t="s">
        <v>135</v>
      </c>
      <c r="B71" s="41">
        <v>27868460</v>
      </c>
    </row>
    <row r="72" spans="1:2" ht="14.25" thickBot="1">
      <c r="A72" s="38" t="s">
        <v>136</v>
      </c>
      <c r="B72" s="39">
        <v>27868460</v>
      </c>
    </row>
    <row r="73" spans="1:2" ht="14.25" thickBot="1">
      <c r="A73" s="40" t="s">
        <v>137</v>
      </c>
      <c r="B73" s="41">
        <v>230401600</v>
      </c>
    </row>
    <row r="74" spans="1:2" ht="14.25" thickBot="1">
      <c r="A74" s="38" t="s">
        <v>138</v>
      </c>
      <c r="B74" s="39">
        <v>230401600</v>
      </c>
    </row>
    <row r="75" spans="1:2" ht="14.25" thickBot="1">
      <c r="A75" s="40" t="s">
        <v>139</v>
      </c>
      <c r="B75" s="41">
        <v>403202800</v>
      </c>
    </row>
    <row r="76" spans="1:2" ht="14.25" thickBot="1">
      <c r="A76" s="38" t="s">
        <v>140</v>
      </c>
      <c r="B76" s="39">
        <v>403202800</v>
      </c>
    </row>
    <row r="77" spans="1:2" ht="14.25" thickBot="1">
      <c r="A77" s="36" t="s">
        <v>141</v>
      </c>
      <c r="B77" s="37">
        <v>137248800</v>
      </c>
    </row>
    <row r="78" spans="1:2" ht="14.25" thickBot="1">
      <c r="A78" s="34" t="s">
        <v>142</v>
      </c>
      <c r="B78" s="35">
        <v>137248800</v>
      </c>
    </row>
    <row r="79" spans="1:2" ht="14.25" thickBot="1">
      <c r="A79" s="36" t="s">
        <v>143</v>
      </c>
      <c r="B79" s="37">
        <v>137248800</v>
      </c>
    </row>
    <row r="80" spans="1:2" ht="14.25" thickBot="1">
      <c r="A80" s="38" t="s">
        <v>144</v>
      </c>
      <c r="B80" s="39">
        <v>230401600</v>
      </c>
    </row>
    <row r="81" spans="1:2" ht="14.25" thickBot="1">
      <c r="A81" s="40" t="s">
        <v>145</v>
      </c>
      <c r="B81" s="41">
        <v>230401600</v>
      </c>
    </row>
    <row r="82" spans="1:2" ht="14.25" thickBot="1">
      <c r="A82" s="38" t="s">
        <v>146</v>
      </c>
      <c r="B82" s="39">
        <v>230401600</v>
      </c>
    </row>
    <row r="83" spans="1:2" ht="13.5" thickBot="1">
      <c r="A83" s="27"/>
      <c r="B83" s="28"/>
    </row>
    <row r="84" spans="1:2" ht="14.25" thickBot="1">
      <c r="A84" s="34" t="s">
        <v>147</v>
      </c>
      <c r="B84" s="35">
        <v>785407140</v>
      </c>
    </row>
    <row r="85" spans="1:2" ht="14.25" thickBot="1">
      <c r="A85" s="36" t="s">
        <v>148</v>
      </c>
      <c r="B85" s="37">
        <v>785407140</v>
      </c>
    </row>
    <row r="86" spans="1:2" ht="14.25" thickBot="1">
      <c r="A86" s="34" t="s">
        <v>149</v>
      </c>
      <c r="B86" s="35">
        <v>577924720</v>
      </c>
    </row>
    <row r="87" spans="1:2" ht="14.25" thickBot="1">
      <c r="A87" s="36" t="s">
        <v>150</v>
      </c>
      <c r="B87" s="37">
        <v>577924720</v>
      </c>
    </row>
    <row r="88" spans="1:2" ht="14.25" thickBot="1">
      <c r="A88" s="34" t="s">
        <v>151</v>
      </c>
      <c r="B88" s="35">
        <v>5805620</v>
      </c>
    </row>
    <row r="89" spans="1:2" ht="14.25" thickBot="1">
      <c r="A89" s="36" t="s">
        <v>152</v>
      </c>
      <c r="B89" s="37">
        <v>5805620</v>
      </c>
    </row>
    <row r="90" spans="1:2" ht="14.25" thickBot="1">
      <c r="A90" s="34" t="s">
        <v>153</v>
      </c>
      <c r="B90" s="35">
        <v>115200800</v>
      </c>
    </row>
    <row r="91" spans="1:2" ht="14.25" thickBot="1">
      <c r="A91" s="36" t="s">
        <v>154</v>
      </c>
      <c r="B91" s="37">
        <v>115200800</v>
      </c>
    </row>
    <row r="92" spans="1:2" ht="14.25" thickBot="1">
      <c r="A92" s="34" t="s">
        <v>155</v>
      </c>
      <c r="B92" s="35">
        <v>86476000</v>
      </c>
    </row>
    <row r="93" spans="1:2" ht="14.25" thickBot="1">
      <c r="A93" s="36" t="s">
        <v>156</v>
      </c>
      <c r="B93" s="37">
        <v>86476000</v>
      </c>
    </row>
    <row r="94" spans="1:2" ht="13.5" thickBot="1">
      <c r="A94" s="29"/>
      <c r="B94" s="30"/>
    </row>
    <row r="95" spans="1:2" ht="14.25" thickBot="1">
      <c r="A95" s="36" t="s">
        <v>157</v>
      </c>
      <c r="B95" s="37">
        <v>58227480745</v>
      </c>
    </row>
    <row r="96" spans="1:2" ht="14.25" thickBot="1">
      <c r="A96" s="34" t="s">
        <v>158</v>
      </c>
      <c r="B96" s="35">
        <v>58227480745</v>
      </c>
    </row>
    <row r="97" spans="1:2" ht="14.25" thickBot="1">
      <c r="A97" s="36" t="s">
        <v>148</v>
      </c>
      <c r="B97" s="37">
        <v>58227480745</v>
      </c>
    </row>
    <row r="98" spans="1:2" ht="14.25" thickBot="1">
      <c r="A98" s="34" t="s">
        <v>159</v>
      </c>
      <c r="B98" s="35">
        <v>14380512846</v>
      </c>
    </row>
    <row r="99" spans="1:2" ht="14.25" thickBot="1">
      <c r="A99" s="36" t="s">
        <v>160</v>
      </c>
      <c r="B99" s="37">
        <v>6539908832</v>
      </c>
    </row>
    <row r="100" spans="1:2" ht="14.25" thickBot="1">
      <c r="A100" s="38" t="s">
        <v>161</v>
      </c>
      <c r="B100" s="39">
        <v>380000000</v>
      </c>
    </row>
    <row r="101" spans="1:2" ht="14.25" thickBot="1">
      <c r="A101" s="36" t="s">
        <v>162</v>
      </c>
      <c r="B101" s="37">
        <v>7460604014</v>
      </c>
    </row>
    <row r="102" spans="1:2" ht="14.25" thickBot="1">
      <c r="A102" s="34" t="s">
        <v>163</v>
      </c>
      <c r="B102" s="35">
        <v>6000000000</v>
      </c>
    </row>
    <row r="103" spans="1:2" ht="14.25" thickBot="1">
      <c r="A103" s="36" t="s">
        <v>164</v>
      </c>
      <c r="B103" s="37">
        <v>6000000000</v>
      </c>
    </row>
    <row r="104" spans="1:2" ht="14.25" thickBot="1">
      <c r="A104" s="34" t="s">
        <v>165</v>
      </c>
      <c r="B104" s="35">
        <v>7000000000</v>
      </c>
    </row>
    <row r="105" spans="1:2" ht="14.25" thickBot="1">
      <c r="A105" s="36" t="s">
        <v>166</v>
      </c>
      <c r="B105" s="37">
        <v>2000000000</v>
      </c>
    </row>
    <row r="106" spans="1:2" ht="14.25" thickBot="1">
      <c r="A106" s="38" t="s">
        <v>167</v>
      </c>
      <c r="B106" s="39">
        <v>5000000000</v>
      </c>
    </row>
    <row r="107" spans="1:2" ht="14.25" thickBot="1">
      <c r="A107" s="40" t="s">
        <v>168</v>
      </c>
      <c r="B107" s="41">
        <v>360000000</v>
      </c>
    </row>
    <row r="108" spans="1:2" ht="14.25" thickBot="1">
      <c r="A108" s="38" t="s">
        <v>169</v>
      </c>
      <c r="B108" s="39">
        <v>360000000</v>
      </c>
    </row>
    <row r="109" spans="1:2" ht="14.25" thickBot="1">
      <c r="A109" s="40" t="s">
        <v>170</v>
      </c>
      <c r="B109" s="41">
        <v>475000000</v>
      </c>
    </row>
    <row r="110" spans="1:2" ht="14.25" thickBot="1">
      <c r="A110" s="38" t="s">
        <v>171</v>
      </c>
      <c r="B110" s="39">
        <v>475000000</v>
      </c>
    </row>
    <row r="111" spans="1:2" ht="14.25" thickBot="1">
      <c r="A111" s="40" t="s">
        <v>172</v>
      </c>
      <c r="B111" s="41">
        <v>11456407140</v>
      </c>
    </row>
    <row r="112" spans="1:2" ht="14.25" thickBot="1">
      <c r="A112" s="38" t="s">
        <v>173</v>
      </c>
      <c r="B112" s="39">
        <v>11005407140</v>
      </c>
    </row>
    <row r="113" spans="1:2" ht="14.25" thickBot="1">
      <c r="A113" s="36" t="s">
        <v>174</v>
      </c>
      <c r="B113" s="37">
        <v>451000000</v>
      </c>
    </row>
    <row r="114" spans="1:2" ht="14.25" thickBot="1">
      <c r="A114" s="34" t="s">
        <v>175</v>
      </c>
      <c r="B114" s="35">
        <v>851863800</v>
      </c>
    </row>
    <row r="115" spans="1:2" ht="14.25" thickBot="1">
      <c r="A115" s="36" t="s">
        <v>176</v>
      </c>
      <c r="B115" s="37">
        <v>851863800</v>
      </c>
    </row>
    <row r="116" spans="1:2" ht="14.25" thickBot="1">
      <c r="A116" s="34" t="s">
        <v>177</v>
      </c>
      <c r="B116" s="35">
        <v>1180000000</v>
      </c>
    </row>
    <row r="117" spans="1:2" ht="14.25" thickBot="1">
      <c r="A117" s="36" t="s">
        <v>178</v>
      </c>
      <c r="B117" s="37">
        <v>540000000</v>
      </c>
    </row>
    <row r="118" spans="1:2" ht="14.25" thickBot="1">
      <c r="A118" s="38" t="s">
        <v>179</v>
      </c>
      <c r="B118" s="39">
        <v>640000000</v>
      </c>
    </row>
    <row r="119" spans="1:2" ht="14.25" thickBot="1">
      <c r="A119" s="40" t="s">
        <v>180</v>
      </c>
      <c r="B119" s="41">
        <v>1523696959</v>
      </c>
    </row>
    <row r="120" spans="1:2" ht="14.25" thickBot="1">
      <c r="A120" s="38" t="s">
        <v>181</v>
      </c>
      <c r="B120" s="39">
        <v>1523696959</v>
      </c>
    </row>
    <row r="121" spans="1:2" ht="14.25" thickBot="1">
      <c r="A121" s="40" t="s">
        <v>182</v>
      </c>
      <c r="B121" s="41">
        <v>15000000000</v>
      </c>
    </row>
    <row r="122" spans="1:2" ht="14.25" thickBot="1">
      <c r="A122" s="38" t="s">
        <v>183</v>
      </c>
      <c r="B122" s="39">
        <v>15000000000</v>
      </c>
    </row>
    <row r="123" spans="1:7" ht="12.75">
      <c r="A123" s="80" t="s">
        <v>212</v>
      </c>
      <c r="B123" s="80"/>
      <c r="C123" s="80"/>
      <c r="D123" s="80"/>
      <c r="E123" s="80"/>
      <c r="F123" s="80"/>
      <c r="G123" s="80"/>
    </row>
    <row r="124" spans="1:7" ht="12.75">
      <c r="A124" s="80" t="s">
        <v>210</v>
      </c>
      <c r="B124" s="80"/>
      <c r="C124" s="80"/>
      <c r="D124" s="79"/>
      <c r="E124" s="79"/>
      <c r="F124" s="79"/>
      <c r="G124" s="79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D19"/>
  <sheetViews>
    <sheetView zoomScalePageLayoutView="0" workbookViewId="0" topLeftCell="A1">
      <selection activeCell="B2" sqref="B2:D2"/>
    </sheetView>
  </sheetViews>
  <sheetFormatPr defaultColWidth="11.421875" defaultRowHeight="15"/>
  <cols>
    <col min="1" max="1" width="11.421875" style="42" customWidth="1"/>
    <col min="2" max="2" width="65.00390625" style="42" customWidth="1"/>
    <col min="3" max="3" width="36.57421875" style="42" customWidth="1"/>
    <col min="4" max="4" width="14.140625" style="42" customWidth="1"/>
    <col min="5" max="223" width="11.421875" style="42" customWidth="1"/>
    <col min="224" max="224" width="9.7109375" style="42" customWidth="1"/>
    <col min="225" max="225" width="6.7109375" style="42" bestFit="1" customWidth="1"/>
    <col min="226" max="226" width="20.57421875" style="42" customWidth="1"/>
    <col min="227" max="227" width="40.8515625" style="42" bestFit="1" customWidth="1"/>
    <col min="228" max="228" width="20.140625" style="42" customWidth="1"/>
    <col min="229" max="229" width="17.421875" style="42" customWidth="1"/>
    <col min="230" max="230" width="21.57421875" style="42" customWidth="1"/>
    <col min="231" max="16384" width="11.421875" style="42" customWidth="1"/>
  </cols>
  <sheetData>
    <row r="1" spans="2:4" ht="42.75" customHeight="1" thickBot="1">
      <c r="B1" s="47"/>
      <c r="C1" s="47"/>
      <c r="D1" s="47"/>
    </row>
    <row r="2" spans="2:4" ht="62.25" customHeight="1">
      <c r="B2" s="117" t="s">
        <v>201</v>
      </c>
      <c r="C2" s="118"/>
      <c r="D2" s="119"/>
    </row>
    <row r="3" spans="2:4" ht="24.75">
      <c r="B3" s="120" t="s">
        <v>184</v>
      </c>
      <c r="C3" s="121"/>
      <c r="D3" s="122"/>
    </row>
    <row r="4" spans="2:4" ht="12.75">
      <c r="B4" s="123" t="s">
        <v>3</v>
      </c>
      <c r="C4" s="125" t="s">
        <v>185</v>
      </c>
      <c r="D4" s="126" t="s">
        <v>186</v>
      </c>
    </row>
    <row r="5" spans="2:4" ht="12.75">
      <c r="B5" s="124"/>
      <c r="C5" s="125"/>
      <c r="D5" s="126"/>
    </row>
    <row r="6" spans="2:4" ht="27.75" customHeight="1">
      <c r="B6" s="69" t="s">
        <v>202</v>
      </c>
      <c r="C6" s="48">
        <f>+GASTOS!B5</f>
        <v>16860799060</v>
      </c>
      <c r="D6" s="70">
        <f>+C6/$C$13</f>
        <v>0.22454634869498327</v>
      </c>
    </row>
    <row r="7" spans="2:4" ht="22.5">
      <c r="B7" s="69" t="s">
        <v>203</v>
      </c>
      <c r="C7" s="48">
        <v>0</v>
      </c>
      <c r="D7" s="70">
        <f aca="true" t="shared" si="0" ref="D7:D12">+C7/$C$13</f>
        <v>0</v>
      </c>
    </row>
    <row r="8" spans="2:4" ht="45">
      <c r="B8" s="69" t="s">
        <v>204</v>
      </c>
      <c r="C8" s="48">
        <f>+'resumen ingresos'!B11</f>
        <v>8000000000</v>
      </c>
      <c r="D8" s="70">
        <f t="shared" si="0"/>
        <v>0.10654126077698871</v>
      </c>
    </row>
    <row r="9" spans="2:4" ht="45">
      <c r="B9" s="69" t="s">
        <v>205</v>
      </c>
      <c r="C9" s="48">
        <f>+'resumen ingresos'!B12+'resumen ingresos'!B13</f>
        <v>14852376646</v>
      </c>
      <c r="D9" s="70">
        <f t="shared" si="0"/>
        <v>0.19779886667494287</v>
      </c>
    </row>
    <row r="10" spans="2:4" ht="23.25" thickBot="1">
      <c r="B10" s="69" t="s">
        <v>206</v>
      </c>
      <c r="C10" s="48">
        <v>20375104099</v>
      </c>
      <c r="D10" s="70">
        <f t="shared" si="0"/>
        <v>0.2713486598962313</v>
      </c>
    </row>
    <row r="11" spans="2:4" ht="46.5" thickBot="1" thickTop="1">
      <c r="B11" s="65" t="s">
        <v>197</v>
      </c>
      <c r="C11" s="66">
        <f>SUM(C6:C10)</f>
        <v>60088279805</v>
      </c>
      <c r="D11" s="71">
        <f t="shared" si="0"/>
        <v>0.8002351360431462</v>
      </c>
    </row>
    <row r="12" spans="2:4" ht="23.25" thickTop="1">
      <c r="B12" s="69" t="s">
        <v>207</v>
      </c>
      <c r="C12" s="48">
        <f>+GASTOS!B121</f>
        <v>15000000000</v>
      </c>
      <c r="D12" s="70">
        <f t="shared" si="0"/>
        <v>0.19976486395685383</v>
      </c>
    </row>
    <row r="13" spans="2:4" ht="24.75">
      <c r="B13" s="72" t="s">
        <v>208</v>
      </c>
      <c r="C13" s="68">
        <f>+C11+C12</f>
        <v>75088279805</v>
      </c>
      <c r="D13" s="73">
        <f>+D11+D12</f>
        <v>1</v>
      </c>
    </row>
    <row r="14" spans="2:4" ht="13.5" thickBot="1">
      <c r="B14" s="114" t="s">
        <v>209</v>
      </c>
      <c r="C14" s="115"/>
      <c r="D14" s="116"/>
    </row>
    <row r="15" spans="2:4" ht="13.5" thickBot="1">
      <c r="B15" s="98" t="s">
        <v>210</v>
      </c>
      <c r="C15" s="99"/>
      <c r="D15" s="100"/>
    </row>
    <row r="16" spans="3:4" ht="12.75">
      <c r="C16" s="49"/>
      <c r="D16" s="49"/>
    </row>
    <row r="17" spans="2:4" ht="12.75">
      <c r="B17" s="45"/>
      <c r="C17" s="50">
        <f>+C15-C16</f>
        <v>0</v>
      </c>
      <c r="D17" s="45"/>
    </row>
    <row r="18" spans="2:4" ht="12.75">
      <c r="B18" s="45"/>
      <c r="C18" s="45"/>
      <c r="D18" s="45"/>
    </row>
    <row r="19" ht="12.75">
      <c r="C19" s="46"/>
    </row>
  </sheetData>
  <sheetProtection/>
  <mergeCells count="7">
    <mergeCell ref="B15:D15"/>
    <mergeCell ref="B14:D14"/>
    <mergeCell ref="B2:D2"/>
    <mergeCell ref="B3:D3"/>
    <mergeCell ref="B4:B5"/>
    <mergeCell ref="C4:C5"/>
    <mergeCell ref="D4:D5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32"/>
  <sheetViews>
    <sheetView zoomScalePageLayoutView="0" workbookViewId="0" topLeftCell="A1">
      <selection activeCell="A35" sqref="A35"/>
    </sheetView>
  </sheetViews>
  <sheetFormatPr defaultColWidth="11.421875" defaultRowHeight="25.5" customHeight="1"/>
  <cols>
    <col min="1" max="1" width="99.7109375" style="0" customWidth="1"/>
    <col min="2" max="2" width="22.140625" style="0" customWidth="1"/>
  </cols>
  <sheetData>
    <row r="1" spans="1:2" ht="25.5" customHeight="1">
      <c r="A1" s="89" t="s">
        <v>215</v>
      </c>
      <c r="B1" s="91"/>
    </row>
    <row r="2" spans="1:2" ht="25.5" customHeight="1">
      <c r="A2" s="127" t="s">
        <v>216</v>
      </c>
      <c r="B2" s="128"/>
    </row>
    <row r="3" spans="1:2" ht="25.5" customHeight="1">
      <c r="A3" s="85" t="s">
        <v>157</v>
      </c>
      <c r="B3" s="86">
        <v>58227480745</v>
      </c>
    </row>
    <row r="4" spans="1:2" ht="25.5" customHeight="1" thickBot="1">
      <c r="A4" s="34" t="s">
        <v>158</v>
      </c>
      <c r="B4" s="35">
        <v>58227480745</v>
      </c>
    </row>
    <row r="5" spans="1:2" ht="25.5" customHeight="1" thickBot="1">
      <c r="A5" s="36" t="s">
        <v>148</v>
      </c>
      <c r="B5" s="37">
        <v>58227480745</v>
      </c>
    </row>
    <row r="6" spans="1:2" ht="25.5" customHeight="1" thickBot="1">
      <c r="A6" s="34" t="s">
        <v>159</v>
      </c>
      <c r="B6" s="35">
        <v>14380512846</v>
      </c>
    </row>
    <row r="7" spans="1:2" ht="25.5" customHeight="1" thickBot="1">
      <c r="A7" s="36" t="s">
        <v>160</v>
      </c>
      <c r="B7" s="37">
        <v>6539908832</v>
      </c>
    </row>
    <row r="8" spans="1:2" ht="25.5" customHeight="1" thickBot="1">
      <c r="A8" s="38" t="s">
        <v>161</v>
      </c>
      <c r="B8" s="39">
        <v>380000000</v>
      </c>
    </row>
    <row r="9" spans="1:2" ht="25.5" customHeight="1" thickBot="1">
      <c r="A9" s="36" t="s">
        <v>162</v>
      </c>
      <c r="B9" s="37">
        <v>7460604014</v>
      </c>
    </row>
    <row r="10" spans="1:2" ht="25.5" customHeight="1" thickBot="1">
      <c r="A10" s="34" t="s">
        <v>163</v>
      </c>
      <c r="B10" s="35">
        <v>6000000000</v>
      </c>
    </row>
    <row r="11" spans="1:2" ht="25.5" customHeight="1" thickBot="1">
      <c r="A11" s="36" t="s">
        <v>164</v>
      </c>
      <c r="B11" s="37">
        <v>6000000000</v>
      </c>
    </row>
    <row r="12" spans="1:2" ht="25.5" customHeight="1" thickBot="1">
      <c r="A12" s="34" t="s">
        <v>165</v>
      </c>
      <c r="B12" s="35">
        <v>7000000000</v>
      </c>
    </row>
    <row r="13" spans="1:2" ht="25.5" customHeight="1" thickBot="1">
      <c r="A13" s="36" t="s">
        <v>166</v>
      </c>
      <c r="B13" s="37">
        <v>2000000000</v>
      </c>
    </row>
    <row r="14" spans="1:2" ht="25.5" customHeight="1" thickBot="1">
      <c r="A14" s="38" t="s">
        <v>167</v>
      </c>
      <c r="B14" s="39">
        <v>5000000000</v>
      </c>
    </row>
    <row r="15" spans="1:2" ht="25.5" customHeight="1" thickBot="1">
      <c r="A15" s="40" t="s">
        <v>168</v>
      </c>
      <c r="B15" s="41">
        <v>360000000</v>
      </c>
    </row>
    <row r="16" spans="1:2" ht="25.5" customHeight="1" thickBot="1">
      <c r="A16" s="38" t="s">
        <v>169</v>
      </c>
      <c r="B16" s="39">
        <v>360000000</v>
      </c>
    </row>
    <row r="17" spans="1:2" ht="25.5" customHeight="1" thickBot="1">
      <c r="A17" s="40" t="s">
        <v>170</v>
      </c>
      <c r="B17" s="41">
        <v>475000000</v>
      </c>
    </row>
    <row r="18" spans="1:2" ht="25.5" customHeight="1" thickBot="1">
      <c r="A18" s="38" t="s">
        <v>171</v>
      </c>
      <c r="B18" s="39">
        <v>475000000</v>
      </c>
    </row>
    <row r="19" spans="1:2" ht="25.5" customHeight="1" thickBot="1">
      <c r="A19" s="40" t="s">
        <v>172</v>
      </c>
      <c r="B19" s="41">
        <v>11456407140</v>
      </c>
    </row>
    <row r="20" spans="1:2" ht="25.5" customHeight="1" thickBot="1">
      <c r="A20" s="38" t="s">
        <v>173</v>
      </c>
      <c r="B20" s="39">
        <v>11005407140</v>
      </c>
    </row>
    <row r="21" spans="1:2" ht="25.5" customHeight="1" thickBot="1">
      <c r="A21" s="36" t="s">
        <v>174</v>
      </c>
      <c r="B21" s="37">
        <v>451000000</v>
      </c>
    </row>
    <row r="22" spans="1:2" ht="25.5" customHeight="1" thickBot="1">
      <c r="A22" s="34" t="s">
        <v>175</v>
      </c>
      <c r="B22" s="35">
        <v>851863800</v>
      </c>
    </row>
    <row r="23" spans="1:2" ht="25.5" customHeight="1" thickBot="1">
      <c r="A23" s="36" t="s">
        <v>176</v>
      </c>
      <c r="B23" s="37">
        <v>851863800</v>
      </c>
    </row>
    <row r="24" spans="1:2" ht="25.5" customHeight="1" thickBot="1">
      <c r="A24" s="34" t="s">
        <v>177</v>
      </c>
      <c r="B24" s="35">
        <v>1180000000</v>
      </c>
    </row>
    <row r="25" spans="1:2" ht="25.5" customHeight="1" thickBot="1">
      <c r="A25" s="36" t="s">
        <v>178</v>
      </c>
      <c r="B25" s="37">
        <v>540000000</v>
      </c>
    </row>
    <row r="26" spans="1:2" ht="25.5" customHeight="1" thickBot="1">
      <c r="A26" s="38" t="s">
        <v>179</v>
      </c>
      <c r="B26" s="39">
        <v>640000000</v>
      </c>
    </row>
    <row r="27" spans="1:2" ht="25.5" customHeight="1" thickBot="1">
      <c r="A27" s="40" t="s">
        <v>180</v>
      </c>
      <c r="B27" s="41">
        <v>1523696959</v>
      </c>
    </row>
    <row r="28" spans="1:2" ht="25.5" customHeight="1" thickBot="1">
      <c r="A28" s="38" t="s">
        <v>181</v>
      </c>
      <c r="B28" s="39">
        <v>1523696959</v>
      </c>
    </row>
    <row r="29" spans="1:2" ht="25.5" customHeight="1" thickBot="1">
      <c r="A29" s="40" t="s">
        <v>182</v>
      </c>
      <c r="B29" s="41">
        <v>15000000000</v>
      </c>
    </row>
    <row r="30" spans="1:2" ht="25.5" customHeight="1" thickBot="1">
      <c r="A30" s="87" t="s">
        <v>183</v>
      </c>
      <c r="B30" s="88">
        <v>15000000000</v>
      </c>
    </row>
    <row r="31" spans="1:3" ht="18" customHeight="1">
      <c r="A31" s="80" t="s">
        <v>212</v>
      </c>
      <c r="B31" s="80"/>
      <c r="C31" s="80"/>
    </row>
    <row r="32" spans="1:3" ht="15.75" customHeight="1">
      <c r="A32" s="129" t="s">
        <v>210</v>
      </c>
      <c r="B32" s="129"/>
      <c r="C32" s="129"/>
    </row>
  </sheetData>
  <sheetProtection/>
  <mergeCells count="3">
    <mergeCell ref="A1:B1"/>
    <mergeCell ref="A2:B2"/>
    <mergeCell ref="A32:C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MARIA OSPINA GOMEZ</dc:creator>
  <cp:keywords/>
  <dc:description/>
  <cp:lastModifiedBy>Usuario de Windows</cp:lastModifiedBy>
  <cp:lastPrinted>2018-01-04T14:29:58Z</cp:lastPrinted>
  <dcterms:created xsi:type="dcterms:W3CDTF">2018-01-04T14:01:49Z</dcterms:created>
  <dcterms:modified xsi:type="dcterms:W3CDTF">2018-09-30T20:31:58Z</dcterms:modified>
  <cp:category/>
  <cp:version/>
  <cp:contentType/>
  <cp:contentStatus/>
</cp:coreProperties>
</file>